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2\Q4'22\Support\Presentation Slides\IR Tables\"/>
    </mc:Choice>
  </mc:AlternateContent>
  <xr:revisionPtr revIDLastSave="0" documentId="13_ncr:1_{5A245A5F-765F-4658-BE50-F5EAC53FA21D}" xr6:coauthVersionLast="36" xr6:coauthVersionMax="36" xr10:uidLastSave="{00000000-0000-0000-0000-000000000000}"/>
  <bookViews>
    <workbookView xWindow="0" yWindow="0" windowWidth="3240" windowHeight="5520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Statement'!$35:$35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QTD'!$22:$22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Outstanding'!$13:$13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Statement'!$34:$34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Expenses'!#REF!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Expenses'!#REF!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QTD'!$21:$21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QTD'!$20:$20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EBITDA'!#REF!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EPS'!$14:$14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Statement'!$28:$28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Statement'!$32:$32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Statement'!$39:$39</definedName>
    <definedName name="_RIV37d900f60e6244c8a0fb2e81ea569e67" hidden="1">'Income Statement'!$30:$30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EBITDA'!$6:$6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EPS'!$22:$22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Statement'!$36:$36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Expenses'!#REF!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Outstanding'!$9:$9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EPS'!$15:$15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EBITDA'!$5:$5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EPS'!$20:$20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EPS'!$19:$19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Statement'!$27:$27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QTD'!$19:$19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Outstanding'!$11:$11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Outstanding'!#REF!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Expenses'!#REF!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QTD'!$23:$23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Statement'!$37:$37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Statement'!$38:$38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Statement'!$29:$29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Statement'!$31:$31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EPS'!$21:$21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QTD'!$24:$24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Statement'!$40:$40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Outstanding'!$12:$12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EBITDA'!$7:$7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Statement'!$33:$33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Outstanding'!$5:$5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EPS'!$13:$13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QTD'!$A$7:$M$24</definedName>
    <definedName name="Ex_AdjustedExpenses" localSheetId="2">#REF!</definedName>
    <definedName name="Ex_AdjustedExpenses">'Adjusted Expenses'!$A$5:$G$14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EPS'!$A$5:$H$22</definedName>
    <definedName name="Ex_DilutedEPS_PostIPO" localSheetId="2">#REF!</definedName>
    <definedName name="Ex_DilutedEPS_PostIPO">'Wtd Avg Shares Outstanding'!$A$9:$H$11</definedName>
    <definedName name="Ex_DilutedEPS_PreIPO" localSheetId="2">#REF!</definedName>
    <definedName name="Ex_DilutedEPS_PreIPO">'Wtd Avg Shares Outstanding'!$A$5:$H$5</definedName>
    <definedName name="Ex_DilutedEPS2018" localSheetId="2">#REF!</definedName>
    <definedName name="Ex_DilutedEPS2018">'Wtd Avg Shares Outstanding'!$A$12:$H$13</definedName>
    <definedName name="Ex_DilutedEPSv2">#REF!</definedName>
    <definedName name="Ex_EBITDAMargin" localSheetId="2">#REF!</definedName>
    <definedName name="Ex_EBITDAMargin">'Adjusted EBITDA'!$A$5:$H$14</definedName>
    <definedName name="Ex_EPSTableGAAP" localSheetId="2">#REF!</definedName>
    <definedName name="Ex_EPSTableGAAP">'Basic &amp; Diluted EPS'!$A$4:$D$15</definedName>
    <definedName name="Ex_FreeCashFlows" localSheetId="2">#REF!</definedName>
    <definedName name="Ex_FreeCashFlows">'Free Cash Flows'!$A$6:$D$12</definedName>
    <definedName name="Ex_IncomeStatement">'Income Statement'!$A$6:$G$40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G19" i="61" l="1"/>
  <c r="D19" i="61"/>
  <c r="M11" i="61"/>
  <c r="J11" i="61"/>
  <c r="J19" i="61" s="1"/>
  <c r="J21" i="61" s="1"/>
  <c r="G11" i="61"/>
  <c r="D11" i="61"/>
  <c r="D21" i="61" s="1"/>
  <c r="D17" i="60"/>
  <c r="G17" i="60"/>
  <c r="K17" i="60"/>
  <c r="N17" i="60"/>
  <c r="F27" i="81"/>
  <c r="F28" i="81"/>
  <c r="F14" i="81"/>
  <c r="D27" i="81"/>
  <c r="F20" i="81"/>
  <c r="F17" i="81"/>
  <c r="F11" i="81"/>
  <c r="F26" i="81"/>
  <c r="F23" i="81"/>
  <c r="B23" i="81"/>
  <c r="B20" i="81"/>
  <c r="B17" i="81"/>
  <c r="M19" i="61" l="1"/>
  <c r="M21" i="61" s="1"/>
  <c r="G21" i="61"/>
  <c r="F29" i="81"/>
  <c r="D23" i="81" l="1"/>
  <c r="D20" i="81"/>
  <c r="D17" i="81"/>
  <c r="D14" i="81"/>
  <c r="D11" i="81"/>
  <c r="J12" i="71"/>
  <c r="H39" i="81"/>
  <c r="H28" i="81"/>
  <c r="H27" i="81"/>
  <c r="H29" i="81" s="1"/>
  <c r="H26" i="81"/>
  <c r="H23" i="81"/>
  <c r="H20" i="81"/>
  <c r="H17" i="81"/>
  <c r="H14" i="81"/>
  <c r="H11" i="81"/>
  <c r="F39" i="81"/>
  <c r="F40" i="81"/>
  <c r="D39" i="81"/>
  <c r="D28" i="81"/>
  <c r="D29" i="81"/>
  <c r="D40" i="81" s="1"/>
  <c r="D26" i="81"/>
  <c r="H40" i="81" l="1"/>
  <c r="H51" i="81"/>
  <c r="H42" i="81"/>
  <c r="H52" i="81"/>
  <c r="F51" i="81"/>
  <c r="F42" i="81"/>
  <c r="F52" i="81"/>
  <c r="D51" i="81"/>
  <c r="D42" i="81"/>
  <c r="D52" i="81"/>
  <c r="H44" i="81" l="1"/>
  <c r="H54" i="81" s="1"/>
  <c r="H53" i="81"/>
  <c r="F44" i="81"/>
  <c r="F54" i="81" s="1"/>
  <c r="F53" i="81"/>
  <c r="D44" i="81"/>
  <c r="D54" i="81" s="1"/>
  <c r="D53" i="81"/>
  <c r="G13" i="69" l="1"/>
  <c r="S10" i="68" l="1"/>
  <c r="J21" i="72" l="1"/>
  <c r="D19" i="72" l="1"/>
  <c r="M21" i="72" l="1"/>
  <c r="M19" i="72"/>
  <c r="M22" i="72" s="1"/>
  <c r="J19" i="72"/>
  <c r="J22" i="72" s="1"/>
  <c r="M12" i="72"/>
  <c r="J12" i="72"/>
  <c r="M13" i="62"/>
  <c r="J13" i="62"/>
  <c r="M12" i="71"/>
  <c r="N20" i="60"/>
  <c r="K20" i="60"/>
  <c r="G12" i="72" l="1"/>
  <c r="D12" i="72"/>
  <c r="I20" i="58"/>
  <c r="I8" i="58"/>
  <c r="D13" i="69"/>
  <c r="D12" i="71"/>
  <c r="G12" i="71"/>
  <c r="B11" i="81"/>
  <c r="B14" i="81"/>
  <c r="B26" i="81"/>
  <c r="B27" i="81"/>
  <c r="B28" i="81"/>
  <c r="A3" i="73"/>
  <c r="A3" i="64"/>
  <c r="A3" i="68"/>
  <c r="A3" i="72"/>
  <c r="A3" i="69"/>
  <c r="A3" i="62"/>
  <c r="A3" i="71"/>
  <c r="A3" i="61"/>
  <c r="A3" i="60"/>
  <c r="A3" i="81"/>
  <c r="A3" i="59"/>
  <c r="G21" i="72"/>
  <c r="D21" i="72"/>
  <c r="G20" i="60"/>
  <c r="D20" i="60"/>
  <c r="B39" i="81"/>
  <c r="W10" i="68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P15" i="68"/>
  <c r="P14" i="68"/>
  <c r="P13" i="68"/>
  <c r="P12" i="68"/>
  <c r="P11" i="68"/>
  <c r="P10" i="68"/>
  <c r="G19" i="72"/>
  <c r="G22" i="72" s="1"/>
  <c r="D22" i="72"/>
  <c r="M16" i="68"/>
  <c r="J16" i="68"/>
  <c r="G16" i="68"/>
  <c r="D16" i="68"/>
  <c r="G13" i="62"/>
  <c r="D13" i="62"/>
  <c r="I16" i="58"/>
  <c r="I25" i="58"/>
  <c r="I24" i="58"/>
  <c r="I15" i="58"/>
  <c r="I14" i="58"/>
  <c r="I13" i="58"/>
  <c r="I12" i="58"/>
  <c r="I11" i="58"/>
  <c r="I10" i="58"/>
  <c r="I9" i="58"/>
  <c r="I22" i="58"/>
  <c r="I17" i="58"/>
  <c r="W16" i="68" l="1"/>
  <c r="U16" i="68"/>
  <c r="S16" i="68"/>
  <c r="P16" i="68"/>
  <c r="B29" i="81"/>
  <c r="B40" i="81" s="1"/>
  <c r="B42" i="81" s="1"/>
  <c r="B52" i="81" l="1"/>
  <c r="B51" i="81"/>
  <c r="B53" i="81"/>
  <c r="B44" i="81"/>
  <c r="B54" i="81" s="1"/>
</calcChain>
</file>

<file path=xl/sharedStrings.xml><?xml version="1.0" encoding="utf-8"?>
<sst xmlns="http://schemas.openxmlformats.org/spreadsheetml/2006/main" count="691" uniqueCount="195">
  <si>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</si>
  <si>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</si>
  <si>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</si>
  <si>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</si>
  <si>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</si>
  <si>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</si>
  <si>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</si>
  <si>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</si>
  <si>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</si>
  <si>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</si>
  <si>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</si>
  <si>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</si>
  <si>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</si>
  <si>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</si>
  <si>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</si>
  <si>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</si>
  <si>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</si>
  <si>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</si>
  <si>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</si>
  <si>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</si>
  <si>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</si>
  <si>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</si>
  <si>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</si>
  <si>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</si>
  <si>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</si>
  <si>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</si>
  <si>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</si>
  <si>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</si>
  <si>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</si>
  <si>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</si>
  <si>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</si>
  <si>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</si>
  <si>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</si>
  <si>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</si>
  <si>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</si>
  <si>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</si>
  <si>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</si>
  <si>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</si>
  <si>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</si>
  <si>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</si>
  <si>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</si>
  <si>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</si>
  <si>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</si>
  <si>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</si>
  <si>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</si>
  <si>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</si>
  <si>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</si>
  <si>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</si>
  <si>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</si>
  <si>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</si>
  <si>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</si>
  <si>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</si>
  <si>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</si>
  <si>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</si>
  <si>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</si>
  <si>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</si>
  <si>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</si>
  <si>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</si>
  <si>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</si>
  <si>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</si>
  <si>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</si>
  <si>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</si>
  <si>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</si>
  <si>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</si>
  <si>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</si>
  <si>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</si>
  <si>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</si>
  <si>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</si>
  <si>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</si>
  <si>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</si>
  <si>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</si>
  <si>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</si>
  <si>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</si>
  <si>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</si>
  <si>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</si>
  <si>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</si>
  <si>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</si>
  <si>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</si>
  <si>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</si>
  <si>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</si>
  <si>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</si>
  <si>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</si>
  <si>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</si>
  <si>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</si>
  <si>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</si>
  <si>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</si>
  <si>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</si>
  <si>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</si>
  <si>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</si>
  <si>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</si>
  <si>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</si>
  <si>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</si>
  <si>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</si>
  <si>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</si>
  <si>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</si>
  <si>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</si>
  <si>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</si>
  <si>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</si>
  <si>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</si>
  <si>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</si>
  <si>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</si>
  <si>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</si>
  <si>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Rates Derivatives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</si>
  <si>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</si>
  <si>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</si>
  <si>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</si>
  <si>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</si>
  <si>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</si>
  <si>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</si>
  <si>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</si>
  <si>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</si>
  <si>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</si>
  <si>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</si>
  <si>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</si>
  <si>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</si>
  <si>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</si>
  <si>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</si>
  <si>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</si>
  <si>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</si>
  <si>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</si>
  <si>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</si>
  <si>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</si>
  <si>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</si>
  <si>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</si>
  <si>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</si>
  <si>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</si>
  <si>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</si>
  <si>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</si>
  <si>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</si>
  <si>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</si>
  <si>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</si>
  <si>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</si>
  <si>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Stock-based compensation expense</t>
  </si>
  <si>
    <t>Foreign exchange (gains)/losses</t>
  </si>
  <si>
    <t>Earnings per diluted share</t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</si>
  <si>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</si>
  <si>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</si>
  <si>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</si>
  <si>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Cash Credit</t>
  </si>
  <si>
    <t>Other Rates Derivatives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</si>
  <si>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</si>
  <si>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</si>
  <si>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</si>
  <si>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</si>
  <si>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</si>
  <si>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</si>
  <si>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</si>
  <si>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</si>
  <si>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</si>
  <si>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</si>
  <si>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</si>
  <si>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</si>
  <si>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</si>
  <si>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>Reconciliation of Diluted Weighted Average Shares Outstanding to</t>
  </si>
  <si>
    <t>Reconciliation of Cash Flows from Operating Activities to</t>
  </si>
  <si>
    <t>Less: Distributed and undistributed earnings allocated to unvested RSUs and unsettled vested PRSUs</t>
  </si>
  <si>
    <t>Net income attributable to outstanding shares of Class A and Class B common stock - Basic and Diluted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</si>
  <si>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</si>
  <si>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</si>
  <si>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</si>
  <si>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</si>
  <si>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Product</t>
  </si>
  <si>
    <t>European ETFs</t>
  </si>
  <si>
    <t>Convertibles/Swaps/Options</t>
  </si>
  <si>
    <t>(dollars in thousands, except share and per share amounts)</t>
  </si>
  <si>
    <t>Weighted average of other participating securities</t>
  </si>
  <si>
    <t>Dilutive effect of PRSUs</t>
  </si>
  <si>
    <t>Reconciliation of Diluted Weighted Average Shares Outstanding to Adjusted Diluted Weighted Average Shares Outstanding and Adjusted Diluted EPS</t>
  </si>
  <si>
    <t>Adjusted Diluted Weighted Average Shares Outstanding and Adjusted Diluted EPS</t>
  </si>
  <si>
    <t>December 31, 2022</t>
  </si>
  <si>
    <t>December 31,</t>
  </si>
  <si>
    <t>December 31, 2022</t>
  </si>
  <si>
    <t>December 31, 2021</t>
  </si>
  <si>
    <t>2022 Q4</t>
  </si>
  <si>
    <t>2021 Q4</t>
  </si>
  <si>
    <t>4Q22</t>
  </si>
  <si>
    <t>4Q21</t>
  </si>
  <si>
    <t>Quarter Ended December 31,</t>
  </si>
  <si>
    <t>Year Ended December 31,</t>
  </si>
  <si>
    <t>Net income margin</t>
  </si>
  <si>
    <t>Income (loss) from investments</t>
  </si>
  <si>
    <t xml:space="preserve"> Quarter Ended December 31,</t>
  </si>
  <si>
    <t xml:space="preserve">Quarter Ended </t>
  </si>
  <si>
    <t xml:space="preserve">Year Ended </t>
  </si>
  <si>
    <t>(Income) loss from investments</t>
  </si>
  <si>
    <t xml:space="preserve">Net income margin </t>
  </si>
  <si>
    <t>Net income attributable to non-controlling interests</t>
  </si>
  <si>
    <t>Merger and acquisition transaction and integration costs</t>
  </si>
  <si>
    <t>Foreign exchange (gains) / losses</t>
  </si>
  <si>
    <t>Foreign exchange gains/(losses)</t>
  </si>
  <si>
    <t>Rates Cash</t>
  </si>
  <si>
    <t>Rates Derivatives (greater than 1 year)</t>
  </si>
  <si>
    <t>Credit Derivatives and U.S. Cash “EP”</t>
  </si>
  <si>
    <t>Equities Cash</t>
  </si>
  <si>
    <t>Equities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</si>
</sst>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  <numFmt numFmtId="210" formatCode="0.0"/>
    <numFmt numFmtId="211" formatCode="* #,##0;* \(#,##0\);* &quot;—&quot;;_(@_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6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wrapText="1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53" fillId="0" borderId="0" xfId="0" applyNumberFormat="1" applyFont="1" applyAlignment="1"/>
    <xf numFmtId="167" fontId="88" fillId="0" borderId="0" xfId="0" applyNumberFormat="1" applyFont="1"/>
    <xf numFmtId="10" fontId="88" fillId="0" borderId="0" xfId="1" applyNumberFormat="1" applyFont="1"/>
    <xf numFmtId="165" fontId="60" fillId="0" borderId="45" xfId="0" applyNumberFormat="1" applyFont="1" applyFill="1" applyBorder="1" applyAlignment="1">
      <alignment horizontal="right"/>
    </xf>
    <xf numFmtId="41" fontId="84" fillId="0" borderId="0" xfId="0" applyNumberFormat="1" applyFont="1" applyFill="1" applyBorder="1"/>
    <xf numFmtId="41" fontId="84" fillId="0" borderId="46" xfId="0" applyNumberFormat="1" applyFont="1" applyFill="1" applyBorder="1"/>
    <xf numFmtId="0" fontId="53" fillId="0" borderId="45" xfId="0" applyNumberFormat="1" applyFont="1" applyFill="1" applyBorder="1" applyAlignment="1">
      <alignment horizontal="left"/>
    </xf>
    <xf numFmtId="167" fontId="53" fillId="0" borderId="45" xfId="4" applyNumberFormat="1" applyFont="1" applyFill="1" applyBorder="1" applyAlignment="1">
      <alignment horizontal="right"/>
    </xf>
    <xf numFmtId="0" fontId="52" fillId="0" borderId="42" xfId="0" applyFont="1" applyFill="1" applyBorder="1" applyAlignment="1">
      <alignment horizontal="left" wrapText="1"/>
    </xf>
    <xf numFmtId="0" fontId="53" fillId="0" borderId="42" xfId="0" applyNumberFormat="1" applyFont="1" applyFill="1" applyBorder="1" applyAlignment="1">
      <alignment horizontal="center"/>
    </xf>
    <xf numFmtId="164" fontId="53" fillId="0" borderId="42" xfId="0" applyNumberFormat="1" applyFont="1" applyFill="1" applyBorder="1" applyAlignment="1">
      <alignment horizontal="right"/>
    </xf>
    <xf numFmtId="0" fontId="53" fillId="0" borderId="45" xfId="0" applyNumberFormat="1" applyFont="1" applyFill="1" applyBorder="1" applyAlignment="1">
      <alignment horizontal="center"/>
    </xf>
    <xf numFmtId="164" fontId="53" fillId="0" borderId="45" xfId="0" applyNumberFormat="1" applyFont="1" applyFill="1" applyBorder="1" applyAlignment="1">
      <alignment horizontal="right"/>
    </xf>
    <xf numFmtId="0" fontId="80" fillId="0" borderId="0" xfId="0" applyNumberFormat="1" applyFont="1" applyFill="1" applyBorder="1" applyAlignment="1">
      <alignment wrapText="1"/>
    </xf>
    <xf numFmtId="167" fontId="84" fillId="0" borderId="46" xfId="4" applyNumberFormat="1" applyFont="1" applyBorder="1"/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167" fontId="12" fillId="0" borderId="3" xfId="4" quotePrefix="1" applyNumberFormat="1" applyFont="1" applyFill="1" applyBorder="1" applyAlignment="1">
      <alignment horizontal="right"/>
    </xf>
    <xf numFmtId="167" fontId="12" fillId="0" borderId="22" xfId="4" quotePrefix="1" applyNumberFormat="1" applyFont="1" applyFill="1" applyBorder="1" applyAlignment="1">
      <alignment horizontal="right"/>
    </xf>
    <xf numFmtId="15" fontId="60" fillId="0" borderId="0" xfId="0" quotePrefix="1" applyNumberFormat="1" applyFont="1" applyFill="1" applyAlignment="1"/>
    <xf numFmtId="0" fontId="53" fillId="0" borderId="42" xfId="0" applyFont="1" applyFill="1" applyBorder="1" applyAlignment="1">
      <alignment horizontal="left" wrapText="1"/>
    </xf>
    <xf numFmtId="0" fontId="52" fillId="0" borderId="41" xfId="0" applyFont="1" applyFill="1" applyBorder="1" applyAlignment="1">
      <alignment horizontal="left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wrapText="1"/>
    </xf>
    <xf numFmtId="210" fontId="53" fillId="0" borderId="0" xfId="0" applyNumberFormat="1" applyFont="1" applyFill="1" applyAlignment="1">
      <alignment horizontal="right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0" fillId="0" borderId="0" xfId="0" applyAlignment="1">
      <alignment vertical="center" wrapText="1"/>
    </xf>
    <xf numFmtId="43" fontId="53" fillId="0" borderId="0" xfId="4" applyFont="1" applyFill="1" applyAlignment="1">
      <alignment horizontal="right"/>
    </xf>
    <xf numFmtId="211" fontId="83" fillId="0" borderId="0" xfId="0" applyNumberFormat="1" applyFont="1" applyFill="1" applyAlignment="1"/>
    <xf numFmtId="211" fontId="83" fillId="0" borderId="47" xfId="0" applyNumberFormat="1" applyFont="1" applyFill="1" applyBorder="1" applyAlignment="1"/>
    <xf numFmtId="0" fontId="53" fillId="0" borderId="0" xfId="0" applyNumberFormat="1" applyFont="1" applyFill="1" applyAlignment="1"/>
    <xf numFmtId="0" fontId="53" fillId="0" borderId="0" xfId="0" applyFont="1" applyBorder="1" applyAlignment="1"/>
    <xf numFmtId="0" fontId="52" fillId="0" borderId="1" xfId="0" applyNumberFormat="1" applyFont="1" applyFill="1" applyBorder="1" applyAlignment="1">
      <alignment horizontal="center"/>
    </xf>
    <xf numFmtId="0" fontId="52" fillId="0" borderId="4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center"/>
    </xf>
    <xf numFmtId="0" fontId="12" fillId="0" borderId="44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32"/>
  <sheetViews>
    <sheetView tabSelected="1" zoomScale="130" zoomScaleNormal="130" workbookViewId="0"/>
  </sheetViews>
  <sheetFormatPr defaultColWidth="9.140625" defaultRowHeight="9"/>
  <cols>
    <col min="1" max="1" width="29" style="6" customWidth="1"/>
    <col min="2" max="2" width="2.140625" style="3" customWidth="1"/>
    <col min="3" max="3" width="1.7109375" style="3" customWidth="1"/>
    <col min="4" max="4" width="10.7109375" style="6" customWidth="1"/>
    <col min="5" max="5" width="2.140625" style="3" customWidth="1"/>
    <col min="6" max="6" width="1.7109375" style="56" customWidth="1"/>
    <col min="7" max="7" width="10.7109375" style="6" customWidth="1"/>
    <col min="8" max="8" width="2.140625" style="3" customWidth="1"/>
    <col min="9" max="9" width="10.7109375" style="57" customWidth="1"/>
    <col min="10" max="10" width="2.7109375" style="3" customWidth="1"/>
    <col min="11" max="11" width="10.7109375" style="57" customWidth="1"/>
    <col min="12" max="12" width="2.7109375" style="3" customWidth="1"/>
    <col min="13" max="16384" width="9.140625" style="6"/>
  </cols>
  <sheetData>
    <row r="1" spans="1:13" ht="12.75">
      <c r="A1" s="41" t="s">
        <v>89</v>
      </c>
      <c r="K1" s="257"/>
    </row>
    <row r="2" spans="1:13" ht="12.75" customHeight="1">
      <c r="A2" s="41" t="s">
        <v>97</v>
      </c>
      <c r="K2" s="257"/>
    </row>
    <row r="3" spans="1:13" s="20" customFormat="1" ht="12">
      <c r="A3" s="240" t="s">
        <v>169</v>
      </c>
      <c r="B3" s="21" t="s">
        <v>0</v>
      </c>
      <c r="C3" s="3"/>
      <c r="D3" s="80"/>
      <c r="E3" s="80"/>
      <c r="F3" s="80"/>
      <c r="G3" s="80"/>
      <c r="H3" s="80"/>
      <c r="I3" s="80"/>
      <c r="J3" s="80"/>
      <c r="K3" s="257"/>
      <c r="L3" s="21" t="s">
        <v>3</v>
      </c>
    </row>
    <row r="4" spans="1:13" s="20" customFormat="1" ht="9" customHeight="1">
      <c r="B4" s="21"/>
      <c r="C4" s="3"/>
      <c r="D4" s="58"/>
      <c r="E4" s="10"/>
      <c r="F4" s="56"/>
      <c r="G4" s="58"/>
      <c r="H4" s="21"/>
      <c r="J4" s="21"/>
      <c r="K4" s="23"/>
      <c r="L4" s="21"/>
    </row>
    <row r="5" spans="1:13" s="20" customFormat="1">
      <c r="A5" s="264" t="s">
        <v>148</v>
      </c>
      <c r="B5" s="21"/>
      <c r="C5" s="3"/>
      <c r="D5" s="58"/>
      <c r="E5" s="10"/>
      <c r="F5" s="56"/>
      <c r="G5" s="58"/>
      <c r="H5" s="21"/>
      <c r="J5" s="21"/>
      <c r="K5" s="23" t="s">
        <v>62</v>
      </c>
      <c r="L5" s="21"/>
    </row>
    <row r="6" spans="1:13" s="20" customFormat="1">
      <c r="A6" s="22"/>
      <c r="B6" s="21"/>
      <c r="C6" s="184"/>
      <c r="D6" s="184"/>
      <c r="E6" s="184"/>
      <c r="F6" s="184"/>
      <c r="G6" s="184"/>
      <c r="H6" s="21"/>
      <c r="I6" s="23"/>
      <c r="J6" s="21"/>
      <c r="K6" s="23" t="s">
        <v>63</v>
      </c>
      <c r="L6" s="21" t="s">
        <v>3</v>
      </c>
      <c r="M6" s="27"/>
    </row>
    <row r="7" spans="1:13" s="20" customFormat="1">
      <c r="B7" s="21"/>
      <c r="C7" s="278" t="s">
        <v>175</v>
      </c>
      <c r="D7" s="278"/>
      <c r="E7" s="10"/>
      <c r="F7" s="279" t="s">
        <v>176</v>
      </c>
      <c r="G7" s="279"/>
      <c r="H7" s="21"/>
      <c r="I7" s="54" t="s">
        <v>25</v>
      </c>
      <c r="J7" s="21"/>
      <c r="K7" s="54" t="s">
        <v>144</v>
      </c>
      <c r="L7" s="21" t="s">
        <v>3</v>
      </c>
    </row>
    <row r="8" spans="1:13" s="27" customFormat="1">
      <c r="A8" s="265" t="s">
        <v>129</v>
      </c>
      <c r="B8" s="2"/>
      <c r="C8" s="2" t="s">
        <v>2</v>
      </c>
      <c r="D8" s="26">
        <v>293042</v>
      </c>
      <c r="E8" s="180"/>
      <c r="F8" s="4" t="s">
        <v>2</v>
      </c>
      <c r="G8" s="26">
        <v>276883</v>
      </c>
      <c r="H8" s="181"/>
      <c r="I8" s="74">
        <f>((D8-G8)/G8)*100</f>
        <v>5.8360390489845893</v>
      </c>
      <c r="J8" s="2" t="s">
        <v>26</v>
      </c>
      <c r="K8" s="269">
        <v>9.3000000000000007</v>
      </c>
      <c r="L8" s="2" t="s">
        <v>21</v>
      </c>
      <c r="M8" s="182"/>
    </row>
    <row r="9" spans="1:13" s="27" customFormat="1">
      <c r="A9" s="75" t="s">
        <v>27</v>
      </c>
      <c r="B9" s="2"/>
      <c r="C9" s="2" t="s">
        <v>2</v>
      </c>
      <c r="D9" s="26">
        <v>145314</v>
      </c>
      <c r="E9" s="180"/>
      <c r="F9" s="4" t="s">
        <v>2</v>
      </c>
      <c r="G9" s="26">
        <v>146528</v>
      </c>
      <c r="H9" s="181"/>
      <c r="I9" s="74">
        <f t="shared" ref="I9:I16" si="0">((D9-G9)/G9)*100</f>
        <v>-0.82851059183227782</v>
      </c>
      <c r="J9" s="2" t="s">
        <v>26</v>
      </c>
      <c r="K9" s="269">
        <v>3.2</v>
      </c>
      <c r="L9" s="2" t="s">
        <v>21</v>
      </c>
      <c r="M9" s="182"/>
    </row>
    <row r="10" spans="1:13" s="27" customFormat="1">
      <c r="A10" s="75" t="s">
        <v>28</v>
      </c>
      <c r="B10" s="2"/>
      <c r="C10" s="2" t="s">
        <v>2</v>
      </c>
      <c r="D10" s="26">
        <v>83393</v>
      </c>
      <c r="E10" s="180"/>
      <c r="F10" s="4" t="s">
        <v>2</v>
      </c>
      <c r="G10" s="26">
        <v>73614</v>
      </c>
      <c r="H10" s="181"/>
      <c r="I10" s="74">
        <f t="shared" si="0"/>
        <v>13.28415790474638</v>
      </c>
      <c r="J10" s="2" t="s">
        <v>26</v>
      </c>
      <c r="K10" s="269">
        <v>15.8</v>
      </c>
      <c r="L10" s="2" t="s">
        <v>21</v>
      </c>
      <c r="M10" s="182"/>
    </row>
    <row r="11" spans="1:13" s="27" customFormat="1">
      <c r="A11" s="75" t="s">
        <v>29</v>
      </c>
      <c r="B11" s="2"/>
      <c r="C11" s="2" t="s">
        <v>2</v>
      </c>
      <c r="D11" s="26">
        <v>23003</v>
      </c>
      <c r="E11" s="180"/>
      <c r="F11" s="4" t="s">
        <v>2</v>
      </c>
      <c r="G11" s="26">
        <v>18361</v>
      </c>
      <c r="H11" s="181"/>
      <c r="I11" s="74">
        <f t="shared" si="0"/>
        <v>25.281847393932793</v>
      </c>
      <c r="J11" s="2" t="s">
        <v>26</v>
      </c>
      <c r="K11" s="269">
        <v>30.8</v>
      </c>
      <c r="L11" s="2" t="s">
        <v>21</v>
      </c>
      <c r="M11" s="182"/>
    </row>
    <row r="12" spans="1:13" s="27" customFormat="1">
      <c r="A12" s="75" t="s">
        <v>30</v>
      </c>
      <c r="B12" s="2"/>
      <c r="C12" s="2" t="s">
        <v>2</v>
      </c>
      <c r="D12" s="26">
        <v>13299</v>
      </c>
      <c r="E12" s="180"/>
      <c r="F12" s="4" t="s">
        <v>2</v>
      </c>
      <c r="G12" s="26">
        <v>10915</v>
      </c>
      <c r="H12" s="181"/>
      <c r="I12" s="74">
        <f t="shared" si="0"/>
        <v>21.841502519468623</v>
      </c>
      <c r="J12" s="2" t="s">
        <v>26</v>
      </c>
      <c r="K12" s="269">
        <v>24.1</v>
      </c>
      <c r="L12" s="2" t="s">
        <v>21</v>
      </c>
      <c r="M12" s="182"/>
    </row>
    <row r="13" spans="1:13" s="27" customFormat="1">
      <c r="A13" s="75" t="s">
        <v>22</v>
      </c>
      <c r="B13" s="2"/>
      <c r="C13" s="2" t="s">
        <v>2</v>
      </c>
      <c r="D13" s="26">
        <v>22295</v>
      </c>
      <c r="E13" s="180"/>
      <c r="F13" s="4" t="s">
        <v>2</v>
      </c>
      <c r="G13" s="26">
        <v>21648</v>
      </c>
      <c r="H13" s="181"/>
      <c r="I13" s="74">
        <f t="shared" si="0"/>
        <v>2.9887287509238729</v>
      </c>
      <c r="J13" s="2" t="s">
        <v>26</v>
      </c>
      <c r="K13" s="269">
        <v>5</v>
      </c>
      <c r="L13" s="2" t="s">
        <v>21</v>
      </c>
      <c r="M13" s="182"/>
    </row>
    <row r="14" spans="1:13" s="27" customFormat="1">
      <c r="A14" s="75" t="s">
        <v>6</v>
      </c>
      <c r="B14" s="2"/>
      <c r="C14" s="2" t="s">
        <v>2</v>
      </c>
      <c r="D14" s="26">
        <v>5738</v>
      </c>
      <c r="E14" s="180"/>
      <c r="F14" s="4" t="s">
        <v>2</v>
      </c>
      <c r="G14" s="26">
        <v>5817</v>
      </c>
      <c r="H14" s="181"/>
      <c r="I14" s="74">
        <f t="shared" si="0"/>
        <v>-1.35808836169847</v>
      </c>
      <c r="J14" s="2" t="s">
        <v>26</v>
      </c>
      <c r="K14" s="269">
        <v>-1.3</v>
      </c>
      <c r="L14" s="2" t="s">
        <v>21</v>
      </c>
      <c r="M14" s="182"/>
    </row>
    <row r="15" spans="1:13" s="27" customFormat="1">
      <c r="A15" s="65" t="s">
        <v>15</v>
      </c>
      <c r="B15" s="2"/>
      <c r="C15" s="2" t="s">
        <v>2</v>
      </c>
      <c r="D15" s="26">
        <v>99002</v>
      </c>
      <c r="E15" s="180"/>
      <c r="F15" s="4" t="s">
        <v>2</v>
      </c>
      <c r="G15" s="26">
        <v>60005</v>
      </c>
      <c r="H15" s="181"/>
      <c r="I15" s="74">
        <f t="shared" si="0"/>
        <v>64.989584201316546</v>
      </c>
      <c r="J15" s="2" t="s">
        <v>26</v>
      </c>
      <c r="K15" s="74"/>
      <c r="L15" s="2"/>
    </row>
    <row r="16" spans="1:13" s="27" customFormat="1" ht="9" customHeight="1">
      <c r="A16" s="65" t="s">
        <v>45</v>
      </c>
      <c r="B16" s="2"/>
      <c r="C16" s="2" t="s">
        <v>2</v>
      </c>
      <c r="D16" s="26">
        <v>88946</v>
      </c>
      <c r="E16" s="180"/>
      <c r="F16" s="4" t="s">
        <v>2</v>
      </c>
      <c r="G16" s="26">
        <v>48890</v>
      </c>
      <c r="H16" s="181"/>
      <c r="I16" s="74">
        <f t="shared" si="0"/>
        <v>81.930865207608917</v>
      </c>
      <c r="J16" s="2" t="s">
        <v>26</v>
      </c>
      <c r="K16" s="74"/>
      <c r="L16" s="2"/>
    </row>
    <row r="17" spans="1:13" s="27" customFormat="1">
      <c r="A17" s="65" t="s">
        <v>142</v>
      </c>
      <c r="B17" s="2"/>
      <c r="C17" s="2" t="s">
        <v>2</v>
      </c>
      <c r="D17" s="76">
        <v>0.42</v>
      </c>
      <c r="E17" s="180"/>
      <c r="F17" s="4" t="s">
        <v>2</v>
      </c>
      <c r="G17" s="76">
        <v>0.23</v>
      </c>
      <c r="H17" s="78"/>
      <c r="I17" s="74">
        <f>((D17-G17)/G17)*100</f>
        <v>82.608695652173907</v>
      </c>
      <c r="J17" s="2" t="s">
        <v>26</v>
      </c>
      <c r="K17" s="74"/>
      <c r="L17" s="2"/>
    </row>
    <row r="18" spans="1:13" s="27" customFormat="1">
      <c r="A18" s="65" t="s">
        <v>179</v>
      </c>
      <c r="B18" s="2"/>
      <c r="C18" s="2"/>
      <c r="D18" s="74">
        <v>33.799999999999997</v>
      </c>
      <c r="E18" s="2" t="s">
        <v>26</v>
      </c>
      <c r="F18" s="4"/>
      <c r="G18" s="74">
        <v>21.7</v>
      </c>
      <c r="H18" s="2" t="s">
        <v>26</v>
      </c>
      <c r="I18" s="26">
        <v>1211</v>
      </c>
      <c r="J18" s="2" t="s">
        <v>65</v>
      </c>
      <c r="K18" s="74"/>
      <c r="L18" s="2"/>
    </row>
    <row r="19" spans="1:13" s="25" customFormat="1" ht="13.5" customHeight="1">
      <c r="A19" s="65" t="s">
        <v>64</v>
      </c>
      <c r="B19" s="2"/>
      <c r="C19" s="2"/>
      <c r="D19" s="76"/>
      <c r="E19" s="4"/>
      <c r="F19" s="4"/>
      <c r="G19" s="76"/>
      <c r="H19" s="2"/>
      <c r="I19" s="74"/>
      <c r="K19" s="74"/>
      <c r="L19" s="2"/>
      <c r="M19" s="27"/>
    </row>
    <row r="20" spans="1:13" s="25" customFormat="1">
      <c r="A20" s="75" t="s">
        <v>36</v>
      </c>
      <c r="B20" s="2"/>
      <c r="C20" s="2" t="s">
        <v>2</v>
      </c>
      <c r="D20" s="26">
        <v>154749</v>
      </c>
      <c r="E20" s="180"/>
      <c r="F20" s="4" t="s">
        <v>2</v>
      </c>
      <c r="G20" s="26">
        <v>140088</v>
      </c>
      <c r="H20" s="2" t="s">
        <v>3</v>
      </c>
      <c r="I20" s="74">
        <f>((D20-G20)/G20)*100</f>
        <v>10.465564502312832</v>
      </c>
      <c r="J20" s="2" t="s">
        <v>26</v>
      </c>
      <c r="K20" s="74">
        <v>12.9</v>
      </c>
      <c r="L20" s="2" t="s">
        <v>21</v>
      </c>
    </row>
    <row r="21" spans="1:13" s="25" customFormat="1">
      <c r="A21" s="75" t="s">
        <v>112</v>
      </c>
      <c r="B21" s="2"/>
      <c r="C21" s="2" t="s">
        <v>3</v>
      </c>
      <c r="D21" s="273">
        <v>52.8</v>
      </c>
      <c r="E21" s="2" t="s">
        <v>26</v>
      </c>
      <c r="F21" s="4" t="s">
        <v>3</v>
      </c>
      <c r="G21" s="74">
        <v>50.6</v>
      </c>
      <c r="H21" s="2" t="s">
        <v>26</v>
      </c>
      <c r="I21" s="138">
        <v>221</v>
      </c>
      <c r="J21" s="2" t="s">
        <v>65</v>
      </c>
      <c r="K21" s="26">
        <v>166</v>
      </c>
      <c r="L21" s="2" t="s">
        <v>65</v>
      </c>
      <c r="M21" s="27"/>
    </row>
    <row r="22" spans="1:13" s="27" customFormat="1">
      <c r="A22" s="75" t="s">
        <v>141</v>
      </c>
      <c r="B22" s="2"/>
      <c r="C22" s="2" t="s">
        <v>2</v>
      </c>
      <c r="D22" s="26">
        <v>141439</v>
      </c>
      <c r="E22" s="180"/>
      <c r="F22" s="4" t="s">
        <v>2</v>
      </c>
      <c r="G22" s="26">
        <v>128217</v>
      </c>
      <c r="H22" s="2"/>
      <c r="I22" s="74">
        <f>((D22-G22)/G22)*100</f>
        <v>10.312205089808684</v>
      </c>
      <c r="J22" s="2" t="s">
        <v>26</v>
      </c>
      <c r="K22" s="74">
        <v>12.8</v>
      </c>
      <c r="L22" s="2" t="s">
        <v>21</v>
      </c>
    </row>
    <row r="23" spans="1:13" s="27" customFormat="1">
      <c r="A23" s="75" t="s">
        <v>113</v>
      </c>
      <c r="B23" s="2"/>
      <c r="C23" s="2"/>
      <c r="D23" s="74">
        <v>48.3</v>
      </c>
      <c r="E23" s="2" t="s">
        <v>26</v>
      </c>
      <c r="F23" s="4"/>
      <c r="G23" s="74">
        <v>46.3</v>
      </c>
      <c r="H23" s="2" t="s">
        <v>26</v>
      </c>
      <c r="I23" s="138">
        <v>196</v>
      </c>
      <c r="J23" s="2" t="s">
        <v>65</v>
      </c>
      <c r="K23" s="26">
        <v>149</v>
      </c>
      <c r="L23" s="2" t="s">
        <v>65</v>
      </c>
    </row>
    <row r="24" spans="1:13" s="27" customFormat="1">
      <c r="A24" s="75" t="s">
        <v>38</v>
      </c>
      <c r="B24" s="2"/>
      <c r="C24" s="2" t="s">
        <v>2</v>
      </c>
      <c r="D24" s="26">
        <v>116875</v>
      </c>
      <c r="E24" s="180"/>
      <c r="F24" s="4" t="s">
        <v>2</v>
      </c>
      <c r="G24" s="26">
        <v>99689</v>
      </c>
      <c r="H24" s="2" t="s">
        <v>3</v>
      </c>
      <c r="I24" s="74">
        <f>((D24-G24)/G24)*100</f>
        <v>17.239615203282206</v>
      </c>
      <c r="J24" s="2" t="s">
        <v>26</v>
      </c>
      <c r="K24" s="74">
        <v>19.7</v>
      </c>
      <c r="L24" s="2" t="s">
        <v>21</v>
      </c>
    </row>
    <row r="25" spans="1:13" s="25" customFormat="1">
      <c r="A25" s="75" t="s">
        <v>39</v>
      </c>
      <c r="B25" s="2"/>
      <c r="C25" s="2" t="s">
        <v>2</v>
      </c>
      <c r="D25" s="76">
        <v>0.49</v>
      </c>
      <c r="E25" s="77"/>
      <c r="F25" s="4" t="s">
        <v>2</v>
      </c>
      <c r="G25" s="76">
        <v>0.42</v>
      </c>
      <c r="H25" s="78"/>
      <c r="I25" s="74">
        <f>((D25-G25)/G25)*100</f>
        <v>16.666666666666668</v>
      </c>
      <c r="J25" s="2" t="s">
        <v>26</v>
      </c>
      <c r="K25" s="74">
        <v>21.4</v>
      </c>
      <c r="L25" s="2" t="s">
        <v>21</v>
      </c>
    </row>
    <row r="26" spans="1:13">
      <c r="D26" s="7"/>
      <c r="E26" s="2"/>
      <c r="F26" s="4"/>
      <c r="G26" s="7"/>
      <c r="H26" s="2"/>
      <c r="I26" s="79"/>
      <c r="K26" s="79"/>
    </row>
    <row r="27" spans="1:13">
      <c r="D27" s="7"/>
      <c r="E27" s="2"/>
      <c r="F27" s="4"/>
      <c r="G27" s="7"/>
      <c r="H27" s="2"/>
      <c r="I27" s="79"/>
    </row>
    <row r="28" spans="1:13">
      <c r="F28" s="4"/>
    </row>
    <row r="29" spans="1:13">
      <c r="F29" s="4"/>
    </row>
    <row r="30" spans="1:13">
      <c r="F30" s="4"/>
    </row>
    <row r="31" spans="1:13">
      <c r="F31" s="4"/>
    </row>
    <row r="32" spans="1:13" ht="12.75">
      <c r="G32" s="272"/>
    </row>
  </sheetData>
  <mergeCells count="2"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3 J2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ColWidth="9.140625" defaultRowHeight="9"/>
  <cols>
    <col min="1" max="1" width="30.85546875" style="6" customWidth="1"/>
    <col min="2" max="2" width="2.42578125" style="3" customWidth="1"/>
    <col min="3" max="3" width="1.7109375" style="3" customWidth="1"/>
    <col min="4" max="4" width="7.7109375" style="6" customWidth="1"/>
    <col min="5" max="5" width="2.7109375" style="3" customWidth="1"/>
    <col min="6" max="6" width="1.7109375" style="3" customWidth="1"/>
    <col min="7" max="7" width="7.7109375" style="6" customWidth="1"/>
    <col min="8" max="9" width="1.7109375" style="3" customWidth="1"/>
    <col min="10" max="10" width="7.7109375" style="6" customWidth="1"/>
    <col min="11" max="11" width="2.7109375" style="3" customWidth="1"/>
    <col min="12" max="12" width="1.7109375" style="3" customWidth="1"/>
    <col min="13" max="13" width="7.7109375" style="6" customWidth="1"/>
    <col min="14" max="14" width="2.7109375" style="3" customWidth="1"/>
    <col min="15" max="15" width="1.7109375" style="3" customWidth="1"/>
    <col min="16" max="16" width="8.85546875" style="6" customWidth="1"/>
    <col min="17" max="17" width="2.7109375" style="3" customWidth="1"/>
    <col min="18" max="18" width="1.7109375" style="3" customWidth="1"/>
    <col min="19" max="19" width="7.7109375" style="6" customWidth="1"/>
    <col min="20" max="20" width="2.7109375" style="3" customWidth="1"/>
    <col min="21" max="21" width="7.7109375" style="6" customWidth="1"/>
    <col min="22" max="22" width="2.7109375" style="3" customWidth="1"/>
    <col min="23" max="23" width="7.7109375" style="57" customWidth="1"/>
    <col min="24" max="24" width="1.7109375" style="3" customWidth="1"/>
    <col min="25" max="25" width="11.42578125" style="6" customWidth="1"/>
    <col min="26" max="16384" width="9.140625" style="6"/>
  </cols>
  <sheetData>
    <row r="1" spans="1:24" ht="15.75">
      <c r="A1" s="16" t="s">
        <v>89</v>
      </c>
      <c r="F1" s="56"/>
      <c r="I1" s="57"/>
      <c r="J1" s="3"/>
      <c r="K1" s="57"/>
      <c r="N1" s="6"/>
      <c r="O1" s="6"/>
      <c r="Q1" s="6"/>
      <c r="R1" s="6"/>
      <c r="T1" s="6"/>
      <c r="V1" s="6"/>
      <c r="W1" s="6"/>
      <c r="X1" s="6"/>
    </row>
    <row r="2" spans="1:24" ht="12.75">
      <c r="A2" s="18" t="s">
        <v>150</v>
      </c>
      <c r="F2" s="56"/>
      <c r="I2" s="57"/>
      <c r="J2" s="3"/>
      <c r="K2" s="57"/>
      <c r="N2" s="6"/>
      <c r="O2" s="6"/>
      <c r="Q2" s="6"/>
      <c r="R2" s="6"/>
      <c r="T2" s="6"/>
      <c r="V2" s="6"/>
      <c r="W2" s="6"/>
      <c r="X2" s="6"/>
    </row>
    <row r="3" spans="1:24" s="20" customFormat="1" ht="12">
      <c r="A3" s="240" t="str">
        <f>'Select Financial Results QTD'!A3</f>
        <v>December 31, 2022</v>
      </c>
      <c r="B3" s="21" t="s">
        <v>0</v>
      </c>
      <c r="C3" s="3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</row>
    <row r="4" spans="1:24" s="20" customFormat="1" ht="12">
      <c r="A4" s="240"/>
      <c r="B4" s="21"/>
      <c r="C4" s="3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</row>
    <row r="5" spans="1:24">
      <c r="A5" s="187" t="s">
        <v>23</v>
      </c>
      <c r="B5" s="56"/>
      <c r="C5" s="56"/>
      <c r="D5" s="124"/>
      <c r="E5" s="56"/>
      <c r="F5" s="56"/>
      <c r="G5" s="124"/>
      <c r="H5" s="56"/>
      <c r="I5" s="56"/>
      <c r="J5" s="124"/>
      <c r="K5" s="56"/>
      <c r="L5" s="56"/>
      <c r="M5" s="124"/>
    </row>
    <row r="6" spans="1:24" s="20" customFormat="1">
      <c r="A6" s="22"/>
      <c r="B6" s="21"/>
      <c r="C6" s="281" t="s">
        <v>182</v>
      </c>
      <c r="D6" s="281"/>
      <c r="E6" s="281"/>
      <c r="F6" s="281"/>
      <c r="G6" s="281"/>
      <c r="H6" s="10"/>
      <c r="I6" s="281" t="s">
        <v>182</v>
      </c>
      <c r="J6" s="281"/>
      <c r="K6" s="281"/>
      <c r="L6" s="281"/>
      <c r="M6" s="281"/>
      <c r="N6" s="21"/>
      <c r="O6" s="21"/>
      <c r="P6" s="58"/>
      <c r="Q6" s="21"/>
      <c r="R6" s="21"/>
      <c r="S6" s="58"/>
      <c r="T6" s="21"/>
      <c r="U6" s="58"/>
      <c r="V6" s="21"/>
      <c r="W6" s="23"/>
      <c r="X6" s="21" t="s">
        <v>3</v>
      </c>
    </row>
    <row r="7" spans="1:24" s="20" customFormat="1">
      <c r="A7" s="22"/>
      <c r="B7" s="21"/>
      <c r="C7" s="278" t="s">
        <v>171</v>
      </c>
      <c r="D7" s="278"/>
      <c r="E7" s="278"/>
      <c r="F7" s="278"/>
      <c r="G7" s="278"/>
      <c r="H7" s="10"/>
      <c r="I7" s="278" t="s">
        <v>172</v>
      </c>
      <c r="J7" s="278"/>
      <c r="K7" s="278"/>
      <c r="L7" s="278"/>
      <c r="M7" s="278"/>
      <c r="N7" s="21"/>
      <c r="O7" s="278" t="s">
        <v>24</v>
      </c>
      <c r="P7" s="278"/>
      <c r="Q7" s="278"/>
      <c r="R7" s="278"/>
      <c r="S7" s="278"/>
      <c r="T7" s="21"/>
      <c r="U7" s="283" t="s">
        <v>25</v>
      </c>
      <c r="V7" s="283"/>
      <c r="W7" s="283"/>
      <c r="X7" s="21" t="s">
        <v>3</v>
      </c>
    </row>
    <row r="8" spans="1:24" s="20" customFormat="1">
      <c r="A8" s="22"/>
      <c r="B8" s="21" t="s">
        <v>0</v>
      </c>
      <c r="C8" s="284" t="s">
        <v>20</v>
      </c>
      <c r="D8" s="284"/>
      <c r="E8" s="21" t="s">
        <v>0</v>
      </c>
      <c r="F8" s="284" t="s">
        <v>19</v>
      </c>
      <c r="G8" s="284"/>
      <c r="H8" s="10" t="s">
        <v>1</v>
      </c>
      <c r="I8" s="284" t="s">
        <v>20</v>
      </c>
      <c r="J8" s="284"/>
      <c r="K8" s="21" t="s">
        <v>0</v>
      </c>
      <c r="L8" s="284" t="s">
        <v>19</v>
      </c>
      <c r="M8" s="284"/>
      <c r="N8" s="21" t="s">
        <v>0</v>
      </c>
      <c r="O8" s="284" t="s">
        <v>20</v>
      </c>
      <c r="P8" s="284"/>
      <c r="Q8" s="21" t="s">
        <v>0</v>
      </c>
      <c r="R8" s="284" t="s">
        <v>19</v>
      </c>
      <c r="S8" s="284"/>
      <c r="T8" s="21" t="s">
        <v>0</v>
      </c>
      <c r="U8" s="127" t="s">
        <v>20</v>
      </c>
      <c r="V8" s="21" t="s">
        <v>0</v>
      </c>
      <c r="W8" s="128" t="s">
        <v>19</v>
      </c>
      <c r="X8" s="21" t="s">
        <v>3</v>
      </c>
    </row>
    <row r="9" spans="1:24" s="20" customFormat="1">
      <c r="A9" s="9" t="s">
        <v>4</v>
      </c>
      <c r="B9" s="21"/>
      <c r="C9" s="184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5" t="s">
        <v>27</v>
      </c>
      <c r="B10" s="2"/>
      <c r="C10" s="2" t="s">
        <v>2</v>
      </c>
      <c r="D10" s="26">
        <v>90384</v>
      </c>
      <c r="E10" s="2"/>
      <c r="F10" s="2" t="s">
        <v>2</v>
      </c>
      <c r="G10" s="26">
        <v>54930</v>
      </c>
      <c r="H10" s="4"/>
      <c r="I10" s="2" t="s">
        <v>2</v>
      </c>
      <c r="J10" s="26">
        <v>88090</v>
      </c>
      <c r="K10" s="2"/>
      <c r="L10" s="2" t="s">
        <v>2</v>
      </c>
      <c r="M10" s="26">
        <v>58438</v>
      </c>
      <c r="N10" s="2"/>
      <c r="O10" s="2" t="s">
        <v>2</v>
      </c>
      <c r="P10" s="26">
        <f t="shared" ref="P10:P15" si="0">D10-J10</f>
        <v>2294</v>
      </c>
      <c r="Q10" s="2"/>
      <c r="R10" s="2" t="s">
        <v>2</v>
      </c>
      <c r="S10" s="26">
        <f>G10-M10</f>
        <v>-3508</v>
      </c>
      <c r="T10" s="2" t="s">
        <v>3</v>
      </c>
      <c r="U10" s="74">
        <f>(D10-J10)/J10*100</f>
        <v>2.6041548416392324</v>
      </c>
      <c r="V10" s="2" t="s">
        <v>21</v>
      </c>
      <c r="W10" s="74">
        <f>(G10-M10)/M10*100</f>
        <v>-6.0029432903247884</v>
      </c>
      <c r="X10" s="2" t="s">
        <v>21</v>
      </c>
    </row>
    <row r="11" spans="1:24" s="25" customFormat="1">
      <c r="A11" s="65" t="s">
        <v>28</v>
      </c>
      <c r="B11" s="2"/>
      <c r="C11" s="2" t="s">
        <v>3</v>
      </c>
      <c r="D11" s="26">
        <v>76891</v>
      </c>
      <c r="E11" s="2"/>
      <c r="F11" s="2" t="s">
        <v>3</v>
      </c>
      <c r="G11" s="26">
        <v>6502</v>
      </c>
      <c r="H11" s="4"/>
      <c r="I11" s="2" t="s">
        <v>3</v>
      </c>
      <c r="J11" s="26">
        <v>66915</v>
      </c>
      <c r="K11" s="2"/>
      <c r="L11" s="2" t="s">
        <v>3</v>
      </c>
      <c r="M11" s="26">
        <v>6699</v>
      </c>
      <c r="N11" s="2"/>
      <c r="O11" s="2" t="s">
        <v>3</v>
      </c>
      <c r="P11" s="26">
        <f t="shared" si="0"/>
        <v>9976</v>
      </c>
      <c r="Q11" s="2"/>
      <c r="R11" s="2" t="s">
        <v>3</v>
      </c>
      <c r="S11" s="26">
        <f t="shared" ref="S11:S15" si="1">G11-M11</f>
        <v>-197</v>
      </c>
      <c r="T11" s="2" t="s">
        <v>3</v>
      </c>
      <c r="U11" s="74">
        <f t="shared" ref="U11:U16" si="2">(D11-J11)/J11*100</f>
        <v>14.908465964283046</v>
      </c>
      <c r="V11" s="2" t="s">
        <v>21</v>
      </c>
      <c r="W11" s="74">
        <f t="shared" ref="W11:W16" si="3">(G11-M11)/M11*100</f>
        <v>-2.9407374234960444</v>
      </c>
      <c r="X11" s="2" t="s">
        <v>21</v>
      </c>
    </row>
    <row r="12" spans="1:24" s="25" customFormat="1" ht="9" customHeight="1">
      <c r="A12" s="65" t="s">
        <v>29</v>
      </c>
      <c r="B12" s="2"/>
      <c r="C12" s="2" t="s">
        <v>3</v>
      </c>
      <c r="D12" s="26">
        <v>20825</v>
      </c>
      <c r="E12" s="2"/>
      <c r="F12" s="2" t="s">
        <v>3</v>
      </c>
      <c r="G12" s="26">
        <v>2178</v>
      </c>
      <c r="H12" s="4"/>
      <c r="I12" s="2" t="s">
        <v>3</v>
      </c>
      <c r="J12" s="26">
        <v>15752</v>
      </c>
      <c r="K12" s="2"/>
      <c r="L12" s="2" t="s">
        <v>3</v>
      </c>
      <c r="M12" s="26">
        <v>2609</v>
      </c>
      <c r="N12" s="2"/>
      <c r="O12" s="2" t="s">
        <v>3</v>
      </c>
      <c r="P12" s="26">
        <f t="shared" si="0"/>
        <v>5073</v>
      </c>
      <c r="Q12" s="2"/>
      <c r="R12" s="2" t="s">
        <v>3</v>
      </c>
      <c r="S12" s="26">
        <f t="shared" si="1"/>
        <v>-431</v>
      </c>
      <c r="T12" s="2" t="s">
        <v>3</v>
      </c>
      <c r="U12" s="74">
        <f t="shared" si="2"/>
        <v>32.205434230573893</v>
      </c>
      <c r="V12" s="2" t="s">
        <v>21</v>
      </c>
      <c r="W12" s="74">
        <f t="shared" si="3"/>
        <v>-16.519739363740896</v>
      </c>
      <c r="X12" s="2" t="s">
        <v>21</v>
      </c>
    </row>
    <row r="13" spans="1:24" s="25" customFormat="1">
      <c r="A13" s="65" t="s">
        <v>30</v>
      </c>
      <c r="B13" s="2"/>
      <c r="C13" s="2" t="s">
        <v>3</v>
      </c>
      <c r="D13" s="26">
        <v>8867</v>
      </c>
      <c r="E13" s="2"/>
      <c r="F13" s="2" t="s">
        <v>3</v>
      </c>
      <c r="G13" s="26">
        <v>4432</v>
      </c>
      <c r="H13" s="4"/>
      <c r="I13" s="2" t="s">
        <v>3</v>
      </c>
      <c r="J13" s="26">
        <v>6731</v>
      </c>
      <c r="K13" s="2"/>
      <c r="L13" s="2" t="s">
        <v>3</v>
      </c>
      <c r="M13" s="26">
        <v>4184</v>
      </c>
      <c r="N13" s="2"/>
      <c r="O13" s="2" t="s">
        <v>3</v>
      </c>
      <c r="P13" s="26">
        <f t="shared" si="0"/>
        <v>2136</v>
      </c>
      <c r="Q13" s="2"/>
      <c r="R13" s="2" t="s">
        <v>3</v>
      </c>
      <c r="S13" s="26">
        <f t="shared" si="1"/>
        <v>248</v>
      </c>
      <c r="T13" s="2" t="s">
        <v>3</v>
      </c>
      <c r="U13" s="74">
        <f t="shared" si="2"/>
        <v>31.733769127915611</v>
      </c>
      <c r="V13" s="2" t="s">
        <v>21</v>
      </c>
      <c r="W13" s="74">
        <f t="shared" si="3"/>
        <v>5.9273422562141489</v>
      </c>
      <c r="X13" s="2" t="s">
        <v>21</v>
      </c>
    </row>
    <row r="14" spans="1:24" s="25" customFormat="1">
      <c r="A14" s="65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22295</v>
      </c>
      <c r="H14" s="4"/>
      <c r="I14" s="2" t="s">
        <v>3</v>
      </c>
      <c r="J14" s="26">
        <v>0</v>
      </c>
      <c r="K14" s="2"/>
      <c r="L14" s="2" t="s">
        <v>3</v>
      </c>
      <c r="M14" s="26">
        <v>21648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647</v>
      </c>
      <c r="T14" s="2" t="s">
        <v>3</v>
      </c>
      <c r="U14" s="74">
        <v>0</v>
      </c>
      <c r="V14" s="2" t="s">
        <v>3</v>
      </c>
      <c r="W14" s="74">
        <f t="shared" si="3"/>
        <v>2.9887287509238729</v>
      </c>
      <c r="X14" s="2" t="s">
        <v>21</v>
      </c>
    </row>
    <row r="15" spans="1:24" s="25" customFormat="1">
      <c r="A15" s="65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5738</v>
      </c>
      <c r="H15" s="4"/>
      <c r="I15" s="28" t="s">
        <v>3</v>
      </c>
      <c r="J15" s="29">
        <v>0</v>
      </c>
      <c r="K15" s="2"/>
      <c r="L15" s="28" t="s">
        <v>3</v>
      </c>
      <c r="M15" s="29">
        <v>5817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-79</v>
      </c>
      <c r="T15" s="2" t="s">
        <v>3</v>
      </c>
      <c r="U15" s="74">
        <v>0</v>
      </c>
      <c r="V15" s="2"/>
      <c r="W15" s="74">
        <f t="shared" si="3"/>
        <v>-1.35808836169847</v>
      </c>
      <c r="X15" s="2" t="s">
        <v>21</v>
      </c>
    </row>
    <row r="16" spans="1:24" s="25" customFormat="1" ht="9.75" thickBot="1">
      <c r="A16" s="65" t="s">
        <v>129</v>
      </c>
      <c r="B16" s="2"/>
      <c r="C16" s="32" t="s">
        <v>2</v>
      </c>
      <c r="D16" s="33">
        <f>SUM(D10:D15)</f>
        <v>196967</v>
      </c>
      <c r="E16" s="2"/>
      <c r="F16" s="32" t="s">
        <v>2</v>
      </c>
      <c r="G16" s="33">
        <f>SUM(G10:G15)</f>
        <v>96075</v>
      </c>
      <c r="H16" s="4"/>
      <c r="I16" s="32" t="s">
        <v>2</v>
      </c>
      <c r="J16" s="33">
        <f>SUM(J10:J15)</f>
        <v>177488</v>
      </c>
      <c r="K16" s="2"/>
      <c r="L16" s="32" t="s">
        <v>2</v>
      </c>
      <c r="M16" s="33">
        <f>SUM(M10:M15)</f>
        <v>99395</v>
      </c>
      <c r="N16" s="2"/>
      <c r="O16" s="32" t="s">
        <v>2</v>
      </c>
      <c r="P16" s="33">
        <f>SUM(P10:P15)</f>
        <v>19479</v>
      </c>
      <c r="Q16" s="2"/>
      <c r="R16" s="32" t="s">
        <v>2</v>
      </c>
      <c r="S16" s="33">
        <f>SUM(S10:S15)</f>
        <v>-3320</v>
      </c>
      <c r="T16" s="2" t="s">
        <v>3</v>
      </c>
      <c r="U16" s="74">
        <f t="shared" si="2"/>
        <v>10.97482646714144</v>
      </c>
      <c r="V16" s="4" t="s">
        <v>21</v>
      </c>
      <c r="W16" s="74">
        <f t="shared" si="3"/>
        <v>-3.3402082599728358</v>
      </c>
      <c r="X16" s="2" t="s">
        <v>21</v>
      </c>
    </row>
    <row r="17" spans="4:7" ht="9.75" thickTop="1">
      <c r="G17" s="129"/>
    </row>
    <row r="20" spans="4:7">
      <c r="D20" s="130"/>
    </row>
    <row r="21" spans="4:7">
      <c r="D21" s="130"/>
    </row>
    <row r="22" spans="4:7">
      <c r="D22" s="130"/>
    </row>
    <row r="23" spans="4:7">
      <c r="D23" s="130"/>
    </row>
    <row r="24" spans="4:7">
      <c r="D24" s="130"/>
    </row>
  </sheetData>
  <mergeCells count="12">
    <mergeCell ref="C6:G6"/>
    <mergeCell ref="I6:M6"/>
    <mergeCell ref="C7:G7"/>
    <mergeCell ref="I7:M7"/>
    <mergeCell ref="O7:S7"/>
    <mergeCell ref="U7:W7"/>
    <mergeCell ref="C8:D8"/>
    <mergeCell ref="F8:G8"/>
    <mergeCell ref="I8:J8"/>
    <mergeCell ref="L8:M8"/>
    <mergeCell ref="O8:P8"/>
    <mergeCell ref="R8:S8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ColWidth="9.140625" defaultRowHeight="9"/>
  <cols>
    <col min="1" max="1" width="45.42578125" style="6" bestFit="1" customWidth="1"/>
    <col min="2" max="2" width="1.7109375" style="3" customWidth="1"/>
    <col min="3" max="3" width="10.7109375" style="3" customWidth="1"/>
    <col min="4" max="4" width="1.7109375" style="6" customWidth="1"/>
    <col min="5" max="5" width="10.7109375" style="3" customWidth="1"/>
    <col min="6" max="6" width="1.7109375" style="3" customWidth="1"/>
    <col min="7" max="7" width="10.7109375" style="6" customWidth="1"/>
    <col min="8" max="9" width="10.7109375" style="3" customWidth="1"/>
    <col min="10" max="10" width="10.7109375" style="6" customWidth="1"/>
    <col min="11" max="12" width="10.7109375" style="3" customWidth="1"/>
    <col min="13" max="13" width="10.7109375" style="57" customWidth="1"/>
    <col min="14" max="15" width="10.7109375" style="3" customWidth="1"/>
    <col min="16" max="16" width="10.7109375" style="57" customWidth="1"/>
    <col min="17" max="17" width="10.7109375" style="3" customWidth="1"/>
    <col min="18" max="18" width="10.7109375" style="6" customWidth="1"/>
    <col min="19" max="16384" width="9.140625" style="6"/>
  </cols>
  <sheetData>
    <row r="1" spans="1:17" ht="15.75">
      <c r="A1" s="16" t="s">
        <v>89</v>
      </c>
      <c r="F1" s="56"/>
      <c r="I1" s="57"/>
      <c r="J1" s="3"/>
      <c r="K1" s="57"/>
      <c r="M1" s="6"/>
      <c r="N1" s="6"/>
      <c r="O1" s="6"/>
      <c r="P1" s="6"/>
      <c r="Q1" s="6"/>
    </row>
    <row r="2" spans="1:17" ht="12.75">
      <c r="A2" s="18" t="s">
        <v>96</v>
      </c>
      <c r="F2" s="56"/>
      <c r="I2" s="57"/>
      <c r="J2" s="3"/>
      <c r="K2" s="57"/>
      <c r="M2" s="6"/>
      <c r="N2" s="6"/>
      <c r="O2" s="6"/>
      <c r="P2" s="6"/>
      <c r="Q2" s="6"/>
    </row>
    <row r="3" spans="1:17" s="20" customFormat="1" ht="12">
      <c r="A3" s="240" t="str">
        <f>'Select Financial Results QTD'!A3</f>
        <v>December 31, 2022</v>
      </c>
      <c r="B3" s="10" t="s">
        <v>1</v>
      </c>
      <c r="C3" s="10" t="s">
        <v>1</v>
      </c>
      <c r="D3" s="10" t="s">
        <v>1</v>
      </c>
      <c r="E3" s="10" t="s">
        <v>1</v>
      </c>
      <c r="F3" s="56"/>
      <c r="G3" s="58"/>
      <c r="H3" s="21" t="s">
        <v>0</v>
      </c>
      <c r="J3" s="21" t="s">
        <v>0</v>
      </c>
      <c r="K3" s="23"/>
      <c r="L3" s="21" t="s">
        <v>3</v>
      </c>
    </row>
    <row r="6" spans="1:17" ht="9" customHeight="1">
      <c r="A6" s="131"/>
      <c r="B6" s="131"/>
      <c r="C6" s="285" t="s">
        <v>177</v>
      </c>
      <c r="D6" s="285"/>
      <c r="E6" s="285"/>
      <c r="F6" s="133"/>
      <c r="G6" s="133" t="s">
        <v>48</v>
      </c>
    </row>
    <row r="7" spans="1:17">
      <c r="A7" s="131"/>
      <c r="B7" s="131"/>
      <c r="C7" s="134">
        <v>2022</v>
      </c>
      <c r="D7" s="134"/>
      <c r="E7" s="134">
        <v>2021</v>
      </c>
      <c r="F7" s="133"/>
      <c r="G7" s="134" t="s">
        <v>25</v>
      </c>
    </row>
    <row r="8" spans="1:17" s="136" customFormat="1">
      <c r="A8" s="132" t="s">
        <v>27</v>
      </c>
      <c r="B8" s="132"/>
      <c r="C8" s="176">
        <v>2.33</v>
      </c>
      <c r="D8" s="176"/>
      <c r="E8" s="176">
        <v>1.93</v>
      </c>
      <c r="F8" s="132"/>
      <c r="G8" s="178">
        <v>0.20800000000000002</v>
      </c>
      <c r="H8" s="135"/>
      <c r="I8" s="135"/>
      <c r="K8" s="135"/>
      <c r="L8" s="135"/>
      <c r="M8" s="137"/>
      <c r="N8" s="135"/>
      <c r="O8" s="135"/>
      <c r="P8" s="137"/>
      <c r="Q8" s="135"/>
    </row>
    <row r="9" spans="1:17">
      <c r="A9" s="174" t="s">
        <v>190</v>
      </c>
      <c r="B9" s="131"/>
      <c r="C9" s="177">
        <v>2.42</v>
      </c>
      <c r="D9" s="177"/>
      <c r="E9" s="177">
        <v>1.98</v>
      </c>
      <c r="F9" s="131"/>
      <c r="G9" s="179">
        <v>0.22600000000000001</v>
      </c>
    </row>
    <row r="10" spans="1:17">
      <c r="A10" s="174" t="s">
        <v>102</v>
      </c>
      <c r="B10" s="131"/>
      <c r="C10" s="177">
        <v>2.2400000000000002</v>
      </c>
      <c r="D10" s="177"/>
      <c r="E10" s="177">
        <v>1.89</v>
      </c>
      <c r="F10" s="131"/>
      <c r="G10" s="179">
        <v>0.18600000000000003</v>
      </c>
    </row>
    <row r="11" spans="1:17">
      <c r="A11" s="175" t="s">
        <v>191</v>
      </c>
      <c r="B11" s="131"/>
      <c r="C11" s="177">
        <v>3.31</v>
      </c>
      <c r="D11" s="177"/>
      <c r="E11" s="177">
        <v>3.49</v>
      </c>
      <c r="F11" s="131"/>
      <c r="G11" s="179">
        <v>-5.2000000000000005E-2</v>
      </c>
    </row>
    <row r="12" spans="1:17">
      <c r="A12" s="175" t="s">
        <v>139</v>
      </c>
      <c r="B12" s="131"/>
      <c r="C12" s="177">
        <v>0.28000000000000003</v>
      </c>
      <c r="D12" s="177"/>
      <c r="E12" s="177">
        <v>0.14000000000000001</v>
      </c>
      <c r="F12" s="131"/>
      <c r="G12" s="179">
        <v>1.0309999999999999</v>
      </c>
    </row>
    <row r="13" spans="1:17">
      <c r="A13" s="131"/>
      <c r="B13" s="131"/>
      <c r="C13" s="177"/>
      <c r="D13" s="177"/>
      <c r="E13" s="177"/>
      <c r="F13" s="131"/>
      <c r="G13" s="179"/>
    </row>
    <row r="14" spans="1:17" s="136" customFormat="1">
      <c r="A14" s="132" t="s">
        <v>28</v>
      </c>
      <c r="B14" s="132"/>
      <c r="C14" s="176">
        <v>57.95</v>
      </c>
      <c r="D14" s="176"/>
      <c r="E14" s="176">
        <v>57.02</v>
      </c>
      <c r="F14" s="132"/>
      <c r="G14" s="178">
        <v>1.6E-2</v>
      </c>
      <c r="H14" s="135"/>
      <c r="I14" s="135"/>
      <c r="K14" s="135"/>
      <c r="L14" s="135"/>
      <c r="M14" s="137"/>
      <c r="N14" s="135"/>
      <c r="O14" s="135"/>
      <c r="P14" s="137"/>
      <c r="Q14" s="135"/>
    </row>
    <row r="15" spans="1:17">
      <c r="A15" s="174" t="s">
        <v>138</v>
      </c>
      <c r="B15" s="131"/>
      <c r="C15" s="177">
        <v>158.38999999999999</v>
      </c>
      <c r="D15" s="177"/>
      <c r="E15" s="177">
        <v>149.49</v>
      </c>
      <c r="F15" s="131"/>
      <c r="G15" s="179">
        <v>0.06</v>
      </c>
    </row>
    <row r="16" spans="1:17">
      <c r="A16" s="174" t="s">
        <v>192</v>
      </c>
      <c r="B16" s="131"/>
      <c r="C16" s="177">
        <v>7.44</v>
      </c>
      <c r="D16" s="177"/>
      <c r="E16" s="177">
        <v>8.08</v>
      </c>
      <c r="F16" s="131"/>
      <c r="G16" s="179">
        <v>-7.8E-2</v>
      </c>
    </row>
    <row r="17" spans="1:17">
      <c r="A17" s="131"/>
      <c r="B17" s="131"/>
      <c r="C17" s="177"/>
      <c r="D17" s="177"/>
      <c r="E17" s="177"/>
      <c r="F17" s="131"/>
      <c r="G17" s="179"/>
    </row>
    <row r="18" spans="1:17" s="136" customFormat="1">
      <c r="A18" s="132" t="s">
        <v>29</v>
      </c>
      <c r="B18" s="132"/>
      <c r="C18" s="176">
        <v>19.18</v>
      </c>
      <c r="D18" s="176"/>
      <c r="E18" s="176">
        <v>15.4</v>
      </c>
      <c r="F18" s="132"/>
      <c r="G18" s="178">
        <v>0.24600000000000002</v>
      </c>
      <c r="H18" s="135"/>
      <c r="I18" s="135"/>
      <c r="K18" s="135"/>
      <c r="L18" s="135"/>
      <c r="M18" s="137"/>
      <c r="N18" s="135"/>
      <c r="O18" s="135"/>
      <c r="P18" s="137"/>
      <c r="Q18" s="135"/>
    </row>
    <row r="19" spans="1:17">
      <c r="A19" s="174" t="s">
        <v>193</v>
      </c>
      <c r="B19" s="131"/>
      <c r="C19" s="177">
        <v>29.6</v>
      </c>
      <c r="D19" s="177"/>
      <c r="E19" s="177">
        <v>23.84</v>
      </c>
      <c r="F19" s="131"/>
      <c r="G19" s="179">
        <v>0.24100000000000002</v>
      </c>
    </row>
    <row r="20" spans="1:17">
      <c r="A20" s="174" t="s">
        <v>194</v>
      </c>
      <c r="B20" s="131"/>
      <c r="C20" s="177">
        <v>6.09</v>
      </c>
      <c r="D20" s="177"/>
      <c r="E20" s="177">
        <v>5.62</v>
      </c>
      <c r="F20" s="131"/>
      <c r="G20" s="179">
        <v>8.4000000000000005E-2</v>
      </c>
    </row>
    <row r="21" spans="1:17">
      <c r="A21" s="131"/>
      <c r="B21" s="131"/>
      <c r="C21" s="177"/>
      <c r="D21" s="177"/>
      <c r="E21" s="177"/>
      <c r="F21" s="131"/>
      <c r="G21" s="179"/>
    </row>
    <row r="22" spans="1:17" s="136" customFormat="1">
      <c r="A22" s="132" t="s">
        <v>30</v>
      </c>
      <c r="B22" s="132"/>
      <c r="C22" s="176">
        <v>0.36</v>
      </c>
      <c r="D22" s="176"/>
      <c r="E22" s="176">
        <v>0.31</v>
      </c>
      <c r="F22" s="132"/>
      <c r="G22" s="178">
        <v>0.17300000000000001</v>
      </c>
      <c r="H22" s="135"/>
      <c r="I22" s="135"/>
      <c r="K22" s="135"/>
      <c r="L22" s="135"/>
      <c r="M22" s="137"/>
      <c r="N22" s="135"/>
      <c r="O22" s="135"/>
      <c r="P22" s="137"/>
      <c r="Q22" s="135"/>
    </row>
    <row r="23" spans="1:17">
      <c r="A23" s="131"/>
      <c r="B23" s="131"/>
      <c r="C23" s="177"/>
      <c r="D23" s="177"/>
      <c r="E23" s="177"/>
      <c r="F23" s="131"/>
      <c r="G23" s="179"/>
    </row>
    <row r="24" spans="1:17" s="136" customFormat="1">
      <c r="A24" s="132" t="s">
        <v>58</v>
      </c>
      <c r="B24" s="132"/>
      <c r="C24" s="176">
        <v>3</v>
      </c>
      <c r="D24" s="176"/>
      <c r="E24" s="176">
        <v>2.5499999999999998</v>
      </c>
      <c r="F24" s="132"/>
      <c r="G24" s="178">
        <v>0.17699999999999999</v>
      </c>
      <c r="H24" s="135"/>
      <c r="I24" s="135"/>
      <c r="K24" s="135"/>
      <c r="L24" s="135"/>
      <c r="M24" s="137"/>
      <c r="N24" s="135"/>
      <c r="O24" s="135"/>
      <c r="P24" s="137"/>
      <c r="Q24" s="135"/>
    </row>
    <row r="25" spans="1:17" s="136" customFormat="1">
      <c r="A25" s="132" t="s">
        <v>143</v>
      </c>
      <c r="B25" s="132"/>
      <c r="C25" s="176">
        <v>3.31</v>
      </c>
      <c r="D25" s="176"/>
      <c r="E25" s="176">
        <v>3.02</v>
      </c>
      <c r="F25" s="132"/>
      <c r="G25" s="178">
        <v>9.5000000000000001E-2</v>
      </c>
      <c r="H25" s="135"/>
      <c r="I25" s="135"/>
      <c r="K25" s="135"/>
      <c r="L25" s="135"/>
      <c r="M25" s="137"/>
      <c r="N25" s="135"/>
      <c r="O25" s="135"/>
      <c r="P25" s="137"/>
      <c r="Q25" s="135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3"/>
  <sheetViews>
    <sheetView zoomScaleNormal="100" workbookViewId="0"/>
  </sheetViews>
  <sheetFormatPr defaultColWidth="9.140625" defaultRowHeight="15"/>
  <cols>
    <col min="1" max="1" width="14.42578125" style="14" customWidth="1"/>
    <col min="2" max="2" width="31.5703125" style="14" customWidth="1"/>
    <col min="3" max="3" width="14.28515625" style="14" customWidth="1"/>
    <col min="4" max="4" width="17.85546875" style="14" customWidth="1"/>
    <col min="5" max="5" width="14.28515625" style="14" customWidth="1"/>
    <col min="6" max="6" width="17.85546875" style="14" customWidth="1"/>
    <col min="7" max="16384" width="9.140625" style="14"/>
  </cols>
  <sheetData>
    <row r="1" spans="1:14" ht="15.75">
      <c r="A1" s="16" t="s">
        <v>89</v>
      </c>
    </row>
    <row r="2" spans="1:14">
      <c r="A2" s="19" t="s">
        <v>98</v>
      </c>
    </row>
    <row r="3" spans="1:14" s="15" customFormat="1">
      <c r="A3" s="139" t="str">
        <f>'Select Financial Results QTD'!A3</f>
        <v>December 31, 2022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>
      <c r="A4" s="15"/>
      <c r="B4" s="15"/>
      <c r="C4" s="15"/>
      <c r="D4" s="15"/>
      <c r="E4" s="15"/>
      <c r="F4" s="15"/>
      <c r="G4" s="15"/>
    </row>
    <row r="5" spans="1:14" s="190" customFormat="1" ht="11.25">
      <c r="A5" s="188"/>
      <c r="B5" s="188"/>
      <c r="C5" s="291" t="s">
        <v>173</v>
      </c>
      <c r="D5" s="292"/>
      <c r="E5" s="286" t="s">
        <v>174</v>
      </c>
      <c r="F5" s="287"/>
      <c r="G5" s="189" t="s">
        <v>48</v>
      </c>
    </row>
    <row r="6" spans="1:14" s="190" customFormat="1" ht="11.25">
      <c r="A6" s="191" t="s">
        <v>70</v>
      </c>
      <c r="B6" s="191" t="s">
        <v>161</v>
      </c>
      <c r="C6" s="192" t="s">
        <v>71</v>
      </c>
      <c r="D6" s="193" t="s">
        <v>72</v>
      </c>
      <c r="E6" s="194" t="s">
        <v>71</v>
      </c>
      <c r="F6" s="195" t="s">
        <v>72</v>
      </c>
      <c r="G6" s="196" t="s">
        <v>31</v>
      </c>
    </row>
    <row r="7" spans="1:14" s="190" customFormat="1" ht="11.25">
      <c r="A7" s="293" t="s">
        <v>27</v>
      </c>
      <c r="B7" s="197" t="s">
        <v>73</v>
      </c>
      <c r="C7" s="198">
        <v>318193</v>
      </c>
      <c r="D7" s="198">
        <v>19481076</v>
      </c>
      <c r="E7" s="198">
        <v>345509</v>
      </c>
      <c r="F7" s="199">
        <v>21489319</v>
      </c>
      <c r="G7" s="200">
        <v>-7.9100000000000004E-2</v>
      </c>
      <c r="H7" s="246"/>
    </row>
    <row r="8" spans="1:14" s="190" customFormat="1" ht="11.25">
      <c r="A8" s="294"/>
      <c r="B8" s="201" t="s">
        <v>74</v>
      </c>
      <c r="C8" s="202">
        <v>126182</v>
      </c>
      <c r="D8" s="202">
        <v>7697129</v>
      </c>
      <c r="E8" s="202">
        <v>135018</v>
      </c>
      <c r="F8" s="203">
        <v>8371141</v>
      </c>
      <c r="G8" s="204">
        <v>-6.54E-2</v>
      </c>
      <c r="H8" s="246"/>
    </row>
    <row r="9" spans="1:14" s="190" customFormat="1" ht="11.25">
      <c r="A9" s="294"/>
      <c r="B9" s="201" t="s">
        <v>75</v>
      </c>
      <c r="C9" s="202">
        <v>33305</v>
      </c>
      <c r="D9" s="202">
        <v>2098194</v>
      </c>
      <c r="E9" s="202">
        <v>30999</v>
      </c>
      <c r="F9" s="203">
        <v>1983966</v>
      </c>
      <c r="G9" s="204">
        <v>7.4399999999999994E-2</v>
      </c>
      <c r="H9" s="246"/>
    </row>
    <row r="10" spans="1:14" s="190" customFormat="1" ht="11.25">
      <c r="A10" s="294"/>
      <c r="B10" s="201" t="s">
        <v>76</v>
      </c>
      <c r="C10" s="202">
        <v>153847</v>
      </c>
      <c r="D10" s="202">
        <v>9384660</v>
      </c>
      <c r="E10" s="202">
        <v>175504</v>
      </c>
      <c r="F10" s="203">
        <v>10881259</v>
      </c>
      <c r="G10" s="204">
        <v>-0.1234</v>
      </c>
      <c r="H10" s="246"/>
    </row>
    <row r="11" spans="1:14" s="190" customFormat="1" ht="11.25">
      <c r="A11" s="294"/>
      <c r="B11" s="201" t="s">
        <v>77</v>
      </c>
      <c r="C11" s="202">
        <v>4859</v>
      </c>
      <c r="D11" s="202">
        <v>301093</v>
      </c>
      <c r="E11" s="202">
        <v>3987</v>
      </c>
      <c r="F11" s="203">
        <v>252953</v>
      </c>
      <c r="G11" s="204">
        <v>0.21879999999999999</v>
      </c>
      <c r="H11" s="246"/>
    </row>
    <row r="12" spans="1:14" s="190" customFormat="1" ht="11.25">
      <c r="A12" s="294"/>
      <c r="B12" s="205" t="s">
        <v>78</v>
      </c>
      <c r="C12" s="206">
        <v>311015</v>
      </c>
      <c r="D12" s="206">
        <v>19271261</v>
      </c>
      <c r="E12" s="206">
        <v>383514</v>
      </c>
      <c r="F12" s="207">
        <v>24138900</v>
      </c>
      <c r="G12" s="208">
        <v>-0.189</v>
      </c>
      <c r="H12" s="246"/>
    </row>
    <row r="13" spans="1:14" s="190" customFormat="1" ht="11.25">
      <c r="A13" s="294"/>
      <c r="B13" s="201" t="s">
        <v>99</v>
      </c>
      <c r="C13" s="202">
        <v>201759</v>
      </c>
      <c r="D13" s="202">
        <v>12504981</v>
      </c>
      <c r="E13" s="202">
        <v>200495</v>
      </c>
      <c r="F13" s="203">
        <v>12639759</v>
      </c>
      <c r="G13" s="204">
        <v>6.3E-3</v>
      </c>
      <c r="H13" s="246"/>
    </row>
    <row r="14" spans="1:14" s="190" customFormat="1" ht="11.25">
      <c r="A14" s="294"/>
      <c r="B14" s="201" t="s">
        <v>79</v>
      </c>
      <c r="C14" s="202">
        <v>107597</v>
      </c>
      <c r="D14" s="202">
        <v>6665075</v>
      </c>
      <c r="E14" s="202">
        <v>182152</v>
      </c>
      <c r="F14" s="203">
        <v>11445372</v>
      </c>
      <c r="G14" s="204">
        <v>-0.4093</v>
      </c>
      <c r="H14" s="246"/>
    </row>
    <row r="15" spans="1:14" s="190" customFormat="1" ht="11.25">
      <c r="A15" s="294"/>
      <c r="B15" s="201" t="s">
        <v>80</v>
      </c>
      <c r="C15" s="209">
        <v>1659</v>
      </c>
      <c r="D15" s="209">
        <v>101206</v>
      </c>
      <c r="E15" s="209">
        <v>867</v>
      </c>
      <c r="F15" s="210">
        <v>53769</v>
      </c>
      <c r="G15" s="211">
        <v>0.91269999999999996</v>
      </c>
      <c r="H15" s="246"/>
    </row>
    <row r="16" spans="1:14" s="190" customFormat="1" ht="11.25">
      <c r="A16" s="295"/>
      <c r="B16" s="212" t="s">
        <v>18</v>
      </c>
      <c r="C16" s="213">
        <v>629208</v>
      </c>
      <c r="D16" s="213">
        <v>38752337</v>
      </c>
      <c r="E16" s="213">
        <v>729023</v>
      </c>
      <c r="F16" s="214">
        <v>45628219</v>
      </c>
      <c r="G16" s="215">
        <v>-0.13689999999999999</v>
      </c>
      <c r="H16" s="246"/>
    </row>
    <row r="17" spans="1:8" s="190" customFormat="1" ht="11.25">
      <c r="A17" s="293" t="s">
        <v>28</v>
      </c>
      <c r="B17" s="216" t="s">
        <v>73</v>
      </c>
      <c r="C17" s="198">
        <v>10120</v>
      </c>
      <c r="D17" s="198">
        <v>619806</v>
      </c>
      <c r="E17" s="198">
        <v>8839</v>
      </c>
      <c r="F17" s="199">
        <v>550188</v>
      </c>
      <c r="G17" s="200">
        <v>0.14499999999999999</v>
      </c>
      <c r="H17" s="246"/>
    </row>
    <row r="18" spans="1:8" s="190" customFormat="1" ht="11.25">
      <c r="A18" s="294"/>
      <c r="B18" s="201" t="s">
        <v>157</v>
      </c>
      <c r="C18" s="202">
        <v>3633</v>
      </c>
      <c r="D18" s="202">
        <v>221587</v>
      </c>
      <c r="E18" s="262">
        <v>2833</v>
      </c>
      <c r="F18" s="263">
        <v>175623</v>
      </c>
      <c r="G18" s="204">
        <v>0.28239999999999998</v>
      </c>
      <c r="H18" s="246"/>
    </row>
    <row r="19" spans="1:8" s="190" customFormat="1" ht="11.25">
      <c r="A19" s="294"/>
      <c r="B19" s="201" t="s">
        <v>158</v>
      </c>
      <c r="C19" s="202">
        <v>2595</v>
      </c>
      <c r="D19" s="202">
        <v>158294</v>
      </c>
      <c r="E19" s="262">
        <v>2017</v>
      </c>
      <c r="F19" s="263">
        <v>125052</v>
      </c>
      <c r="G19" s="204">
        <v>0.28660000000000002</v>
      </c>
      <c r="H19" s="246"/>
    </row>
    <row r="20" spans="1:8" s="190" customFormat="1" ht="11.25">
      <c r="A20" s="294"/>
      <c r="B20" s="201" t="s">
        <v>159</v>
      </c>
      <c r="C20" s="202">
        <v>582</v>
      </c>
      <c r="D20" s="202">
        <v>35484</v>
      </c>
      <c r="E20" s="262">
        <v>664</v>
      </c>
      <c r="F20" s="263">
        <v>41169</v>
      </c>
      <c r="G20" s="204">
        <v>-0.124</v>
      </c>
      <c r="H20" s="246"/>
    </row>
    <row r="21" spans="1:8" s="190" customFormat="1" ht="11.25">
      <c r="A21" s="294"/>
      <c r="B21" s="201" t="s">
        <v>160</v>
      </c>
      <c r="C21" s="202">
        <v>288</v>
      </c>
      <c r="D21" s="202">
        <v>17543</v>
      </c>
      <c r="E21" s="262">
        <v>313</v>
      </c>
      <c r="F21" s="263">
        <v>19412</v>
      </c>
      <c r="G21" s="204">
        <v>-8.14E-2</v>
      </c>
      <c r="H21" s="246"/>
    </row>
    <row r="22" spans="1:8" s="190" customFormat="1" ht="11.25">
      <c r="A22" s="294"/>
      <c r="B22" s="201" t="s">
        <v>81</v>
      </c>
      <c r="C22" s="202">
        <v>1591</v>
      </c>
      <c r="D22" s="202">
        <v>100203</v>
      </c>
      <c r="E22" s="202">
        <v>1597</v>
      </c>
      <c r="F22" s="203">
        <v>102180</v>
      </c>
      <c r="G22" s="204">
        <v>-3.8E-3</v>
      </c>
      <c r="H22" s="246"/>
    </row>
    <row r="23" spans="1:8" s="190" customFormat="1" ht="11.25">
      <c r="A23" s="294"/>
      <c r="B23" s="201" t="s">
        <v>82</v>
      </c>
      <c r="C23" s="202">
        <v>458</v>
      </c>
      <c r="D23" s="202">
        <v>27962</v>
      </c>
      <c r="E23" s="202">
        <v>183</v>
      </c>
      <c r="F23" s="203">
        <v>11374</v>
      </c>
      <c r="G23" s="204">
        <v>1.4985999999999999</v>
      </c>
      <c r="H23" s="246"/>
    </row>
    <row r="24" spans="1:8" s="190" customFormat="1" ht="11.25">
      <c r="A24" s="294"/>
      <c r="B24" s="201" t="s">
        <v>83</v>
      </c>
      <c r="C24" s="202">
        <v>863</v>
      </c>
      <c r="D24" s="202">
        <v>51781</v>
      </c>
      <c r="E24" s="202">
        <v>1141</v>
      </c>
      <c r="F24" s="203">
        <v>69587</v>
      </c>
      <c r="G24" s="204">
        <v>-0.24349999999999999</v>
      </c>
      <c r="H24" s="246"/>
    </row>
    <row r="25" spans="1:8" s="190" customFormat="1" ht="11.25">
      <c r="A25" s="294"/>
      <c r="B25" s="201" t="s">
        <v>84</v>
      </c>
      <c r="C25" s="202">
        <v>111</v>
      </c>
      <c r="D25" s="202">
        <v>6952</v>
      </c>
      <c r="E25" s="202">
        <v>91</v>
      </c>
      <c r="F25" s="203">
        <v>5790</v>
      </c>
      <c r="G25" s="204">
        <v>0.21870000000000001</v>
      </c>
      <c r="H25" s="246"/>
    </row>
    <row r="26" spans="1:8" s="190" customFormat="1" ht="11.25">
      <c r="A26" s="294"/>
      <c r="B26" s="205" t="s">
        <v>78</v>
      </c>
      <c r="C26" s="206">
        <v>11443</v>
      </c>
      <c r="D26" s="206">
        <v>706958</v>
      </c>
      <c r="E26" s="206">
        <v>9886</v>
      </c>
      <c r="F26" s="207">
        <v>623015</v>
      </c>
      <c r="G26" s="208">
        <v>0.1575</v>
      </c>
      <c r="H26" s="246"/>
    </row>
    <row r="27" spans="1:8" s="190" customFormat="1" ht="11.25">
      <c r="A27" s="294"/>
      <c r="B27" s="217" t="s">
        <v>85</v>
      </c>
      <c r="C27" s="209">
        <v>11443</v>
      </c>
      <c r="D27" s="209">
        <v>706958</v>
      </c>
      <c r="E27" s="209">
        <v>9886</v>
      </c>
      <c r="F27" s="210">
        <v>623015</v>
      </c>
      <c r="G27" s="211">
        <v>0.1575</v>
      </c>
      <c r="H27" s="246"/>
    </row>
    <row r="28" spans="1:8" s="190" customFormat="1" ht="11.25">
      <c r="A28" s="295"/>
      <c r="B28" s="218" t="s">
        <v>18</v>
      </c>
      <c r="C28" s="213">
        <v>21563</v>
      </c>
      <c r="D28" s="213">
        <v>1326763</v>
      </c>
      <c r="E28" s="213">
        <v>18725</v>
      </c>
      <c r="F28" s="214">
        <v>1173202</v>
      </c>
      <c r="G28" s="215">
        <v>0.15160000000000001</v>
      </c>
      <c r="H28" s="246"/>
    </row>
    <row r="29" spans="1:8" s="190" customFormat="1" ht="11.25">
      <c r="A29" s="288" t="s">
        <v>29</v>
      </c>
      <c r="B29" s="216" t="s">
        <v>73</v>
      </c>
      <c r="C29" s="198">
        <v>9595</v>
      </c>
      <c r="D29" s="198">
        <v>604515</v>
      </c>
      <c r="E29" s="198">
        <v>8579</v>
      </c>
      <c r="F29" s="199">
        <v>549052</v>
      </c>
      <c r="G29" s="200">
        <v>0.11849999999999999</v>
      </c>
      <c r="H29" s="246"/>
    </row>
    <row r="30" spans="1:8" s="190" customFormat="1" ht="11.25">
      <c r="A30" s="289"/>
      <c r="B30" s="201" t="s">
        <v>88</v>
      </c>
      <c r="C30" s="202">
        <v>7314</v>
      </c>
      <c r="D30" s="202">
        <v>460797</v>
      </c>
      <c r="E30" s="202">
        <v>6136</v>
      </c>
      <c r="F30" s="203">
        <v>392680</v>
      </c>
      <c r="G30" s="204">
        <v>0.19209999999999999</v>
      </c>
      <c r="H30" s="246"/>
    </row>
    <row r="31" spans="1:8" s="190" customFormat="1" ht="11.25">
      <c r="A31" s="289"/>
      <c r="B31" s="201" t="s">
        <v>162</v>
      </c>
      <c r="C31" s="202">
        <v>2281</v>
      </c>
      <c r="D31" s="202">
        <v>143718</v>
      </c>
      <c r="E31" s="202">
        <v>2443</v>
      </c>
      <c r="F31" s="203">
        <v>156373</v>
      </c>
      <c r="G31" s="204">
        <v>-6.6299999999999998E-2</v>
      </c>
      <c r="H31" s="246"/>
    </row>
    <row r="32" spans="1:8" s="190" customFormat="1" ht="11.25">
      <c r="A32" s="289"/>
      <c r="B32" s="205" t="s">
        <v>78</v>
      </c>
      <c r="C32" s="206">
        <v>7637</v>
      </c>
      <c r="D32" s="206">
        <v>481142</v>
      </c>
      <c r="E32" s="206">
        <v>7407</v>
      </c>
      <c r="F32" s="207">
        <v>474029</v>
      </c>
      <c r="G32" s="208">
        <v>3.1099999999999999E-2</v>
      </c>
      <c r="H32" s="246"/>
    </row>
    <row r="33" spans="1:8" s="190" customFormat="1" ht="11.25">
      <c r="A33" s="289"/>
      <c r="B33" s="201" t="s">
        <v>163</v>
      </c>
      <c r="C33" s="202">
        <v>4377</v>
      </c>
      <c r="D33" s="202">
        <v>275737</v>
      </c>
      <c r="E33" s="202">
        <v>3455</v>
      </c>
      <c r="F33" s="203">
        <v>221114</v>
      </c>
      <c r="G33" s="204">
        <v>0.26679999999999998</v>
      </c>
      <c r="H33" s="246"/>
    </row>
    <row r="34" spans="1:8" s="190" customFormat="1" ht="11.25">
      <c r="A34" s="289"/>
      <c r="B34" s="201" t="s">
        <v>80</v>
      </c>
      <c r="C34" s="209">
        <v>3260</v>
      </c>
      <c r="D34" s="209">
        <v>205405</v>
      </c>
      <c r="E34" s="209">
        <v>3952</v>
      </c>
      <c r="F34" s="210">
        <v>252915</v>
      </c>
      <c r="G34" s="211">
        <v>-0.17499999999999999</v>
      </c>
      <c r="H34" s="246"/>
    </row>
    <row r="35" spans="1:8" s="190" customFormat="1" ht="11.25">
      <c r="A35" s="290"/>
      <c r="B35" s="218" t="s">
        <v>18</v>
      </c>
      <c r="C35" s="213">
        <v>17233</v>
      </c>
      <c r="D35" s="213">
        <v>1085656</v>
      </c>
      <c r="E35" s="213">
        <v>15986</v>
      </c>
      <c r="F35" s="214">
        <v>1023081</v>
      </c>
      <c r="G35" s="215">
        <v>7.8E-2</v>
      </c>
      <c r="H35" s="246"/>
    </row>
    <row r="36" spans="1:8" s="190" customFormat="1" ht="11.25">
      <c r="A36" s="293" t="s">
        <v>30</v>
      </c>
      <c r="B36" s="216" t="s">
        <v>73</v>
      </c>
      <c r="C36" s="198">
        <v>400884</v>
      </c>
      <c r="D36" s="198">
        <v>24585919</v>
      </c>
      <c r="E36" s="198">
        <v>350803</v>
      </c>
      <c r="F36" s="199">
        <v>21888973</v>
      </c>
      <c r="G36" s="200">
        <v>0.14280000000000001</v>
      </c>
      <c r="H36" s="246"/>
    </row>
    <row r="37" spans="1:8" s="190" customFormat="1" ht="11.25">
      <c r="A37" s="294"/>
      <c r="B37" s="201" t="s">
        <v>86</v>
      </c>
      <c r="C37" s="202">
        <v>383070</v>
      </c>
      <c r="D37" s="202">
        <v>23498024</v>
      </c>
      <c r="E37" s="202">
        <v>336820</v>
      </c>
      <c r="F37" s="203">
        <v>21021413</v>
      </c>
      <c r="G37" s="204">
        <v>0.13730000000000001</v>
      </c>
      <c r="H37" s="246"/>
    </row>
    <row r="38" spans="1:8" s="190" customFormat="1" ht="11.25">
      <c r="A38" s="294"/>
      <c r="B38" s="201" t="s">
        <v>87</v>
      </c>
      <c r="C38" s="209">
        <v>17813</v>
      </c>
      <c r="D38" s="209">
        <v>1087895</v>
      </c>
      <c r="E38" s="209">
        <v>13984</v>
      </c>
      <c r="F38" s="210">
        <v>867560</v>
      </c>
      <c r="G38" s="211">
        <v>0.27389999999999998</v>
      </c>
      <c r="H38" s="246"/>
    </row>
    <row r="39" spans="1:8" s="190" customFormat="1" ht="11.25">
      <c r="A39" s="295"/>
      <c r="B39" s="218" t="s">
        <v>18</v>
      </c>
      <c r="C39" s="213">
        <v>400884</v>
      </c>
      <c r="D39" s="213">
        <v>24585919</v>
      </c>
      <c r="E39" s="213">
        <v>350803</v>
      </c>
      <c r="F39" s="214">
        <v>21888973</v>
      </c>
      <c r="G39" s="215">
        <v>0.14280000000000001</v>
      </c>
      <c r="H39" s="246"/>
    </row>
    <row r="40" spans="1:8" s="190" customFormat="1" ht="11.25">
      <c r="A40" s="219"/>
      <c r="B40" s="220"/>
      <c r="C40" s="221"/>
      <c r="D40" s="221"/>
      <c r="E40" s="221"/>
      <c r="F40" s="221"/>
      <c r="G40" s="222"/>
    </row>
    <row r="41" spans="1:8" s="190" customFormat="1" ht="11.25">
      <c r="A41" s="188"/>
      <c r="B41" s="188"/>
      <c r="C41" s="286" t="s">
        <v>173</v>
      </c>
      <c r="D41" s="287"/>
      <c r="E41" s="286" t="s">
        <v>174</v>
      </c>
      <c r="F41" s="287"/>
      <c r="G41" s="189" t="s">
        <v>48</v>
      </c>
    </row>
    <row r="42" spans="1:8" s="190" customFormat="1" ht="11.25">
      <c r="A42" s="191"/>
      <c r="B42" s="191"/>
      <c r="C42" s="194" t="s">
        <v>71</v>
      </c>
      <c r="D42" s="195" t="s">
        <v>72</v>
      </c>
      <c r="E42" s="194" t="s">
        <v>71</v>
      </c>
      <c r="F42" s="195" t="s">
        <v>72</v>
      </c>
      <c r="G42" s="196" t="s">
        <v>31</v>
      </c>
    </row>
    <row r="43" spans="1:8" s="190" customFormat="1" ht="11.25">
      <c r="A43" s="219"/>
      <c r="B43" s="223" t="s">
        <v>18</v>
      </c>
      <c r="C43" s="224">
        <v>1068888</v>
      </c>
      <c r="D43" s="224">
        <v>65750676</v>
      </c>
      <c r="E43" s="224">
        <v>1114537</v>
      </c>
      <c r="F43" s="224">
        <v>69713476</v>
      </c>
      <c r="G43" s="225">
        <v>-4.1000000000000002E-2</v>
      </c>
    </row>
    <row r="44" spans="1:8" s="190" customFormat="1" ht="11.25">
      <c r="C44" s="226"/>
      <c r="D44" s="226"/>
      <c r="E44" s="226"/>
      <c r="F44" s="226"/>
    </row>
    <row r="45" spans="1:8" s="190" customFormat="1" ht="11.25">
      <c r="C45" s="245"/>
      <c r="D45" s="245"/>
      <c r="E45" s="245"/>
      <c r="F45" s="245"/>
    </row>
    <row r="46" spans="1:8" s="190" customFormat="1" ht="11.25"/>
    <row r="47" spans="1:8" s="190" customFormat="1" ht="11.25"/>
    <row r="48" spans="1:8" s="190" customFormat="1" ht="11.25"/>
    <row r="49" s="190" customFormat="1" ht="11.25"/>
    <row r="50" s="190" customFormat="1" ht="11.25"/>
    <row r="51" s="190" customFormat="1" ht="11.25"/>
    <row r="52" s="190" customFormat="1" ht="11.25"/>
    <row r="53" s="190" customFormat="1" ht="11.25"/>
  </sheetData>
  <mergeCells count="8">
    <mergeCell ref="C41:D41"/>
    <mergeCell ref="E41:F41"/>
    <mergeCell ref="A29:A35"/>
    <mergeCell ref="C5:D5"/>
    <mergeCell ref="E5:F5"/>
    <mergeCell ref="A7:A16"/>
    <mergeCell ref="A17:A28"/>
    <mergeCell ref="A36:A39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N46"/>
  <sheetViews>
    <sheetView zoomScale="120" zoomScaleNormal="120" workbookViewId="0"/>
  </sheetViews>
  <sheetFormatPr defaultColWidth="9.140625" defaultRowHeight="9"/>
  <cols>
    <col min="1" max="1" width="36.7109375" style="6" customWidth="1"/>
    <col min="2" max="2" width="2.7109375" style="3" customWidth="1"/>
    <col min="3" max="3" width="1.5703125" style="3" customWidth="1"/>
    <col min="4" max="4" width="14.7109375" style="81" customWidth="1"/>
    <col min="5" max="5" width="2.7109375" style="82" customWidth="1"/>
    <col min="6" max="6" width="1.5703125" style="3" customWidth="1"/>
    <col min="7" max="7" width="14.7109375" style="81" customWidth="1"/>
    <col min="8" max="8" width="2.7109375" style="6" customWidth="1"/>
    <col min="9" max="9" width="1.5703125" style="3" customWidth="1"/>
    <col min="10" max="10" width="14.7109375" style="81" customWidth="1"/>
    <col min="11" max="11" width="2.7109375" style="82" customWidth="1"/>
    <col min="12" max="12" width="1.5703125" style="3" customWidth="1"/>
    <col min="13" max="13" width="14.7109375" style="81" customWidth="1"/>
    <col min="14" max="14" width="2.7109375" style="6" customWidth="1"/>
    <col min="15" max="16384" width="9.140625" style="6"/>
  </cols>
  <sheetData>
    <row r="1" spans="1:14" ht="15.75">
      <c r="A1" s="16" t="s">
        <v>89</v>
      </c>
      <c r="D1" s="6"/>
      <c r="E1" s="3"/>
      <c r="F1" s="56"/>
      <c r="G1" s="6"/>
      <c r="J1" s="6"/>
      <c r="K1" s="3"/>
      <c r="L1" s="56"/>
      <c r="M1" s="6"/>
    </row>
    <row r="2" spans="1:14" ht="12.75" customHeight="1">
      <c r="A2" s="16" t="s">
        <v>91</v>
      </c>
      <c r="D2" s="6"/>
      <c r="E2" s="3"/>
      <c r="F2" s="56"/>
      <c r="G2" s="6"/>
      <c r="J2" s="6"/>
      <c r="K2" s="3"/>
      <c r="L2" s="56"/>
      <c r="M2" s="6"/>
    </row>
    <row r="3" spans="1:14" s="20" customFormat="1" ht="12">
      <c r="A3" s="240" t="str">
        <f>'Select Financial Results QTD'!A3</f>
        <v>December 31, 2022</v>
      </c>
      <c r="B3" s="21" t="s">
        <v>0</v>
      </c>
      <c r="C3" s="3"/>
      <c r="D3" s="270"/>
      <c r="E3" s="270"/>
      <c r="F3" s="270"/>
      <c r="G3" s="270"/>
      <c r="H3" s="80"/>
      <c r="I3" s="3"/>
      <c r="J3" s="270"/>
      <c r="K3" s="270"/>
      <c r="L3" s="270"/>
      <c r="M3" s="270"/>
      <c r="N3" s="80"/>
    </row>
    <row r="5" spans="1:14" s="20" customFormat="1">
      <c r="A5" s="264" t="s">
        <v>164</v>
      </c>
      <c r="B5" s="2"/>
      <c r="C5" s="280"/>
      <c r="D5" s="280"/>
      <c r="E5" s="23"/>
      <c r="F5" s="280"/>
      <c r="G5" s="280"/>
      <c r="H5" s="2"/>
      <c r="I5" s="280"/>
      <c r="J5" s="280"/>
      <c r="K5" s="259"/>
      <c r="L5" s="271"/>
      <c r="M5" s="271"/>
      <c r="N5" s="2"/>
    </row>
    <row r="6" spans="1:14" s="20" customFormat="1">
      <c r="A6" s="8"/>
      <c r="B6" s="2"/>
      <c r="C6" s="280" t="s">
        <v>177</v>
      </c>
      <c r="D6" s="280"/>
      <c r="E6" s="280"/>
      <c r="F6" s="280"/>
      <c r="G6" s="280"/>
      <c r="H6" s="2"/>
      <c r="I6" s="280" t="s">
        <v>178</v>
      </c>
      <c r="J6" s="280"/>
      <c r="K6" s="280"/>
      <c r="L6" s="280"/>
      <c r="M6" s="280"/>
      <c r="N6" s="2"/>
    </row>
    <row r="7" spans="1:14" s="20" customFormat="1">
      <c r="A7" s="83"/>
      <c r="B7" s="2"/>
      <c r="C7" s="278">
        <v>2022</v>
      </c>
      <c r="D7" s="278"/>
      <c r="E7" s="53"/>
      <c r="F7" s="278">
        <v>2021</v>
      </c>
      <c r="G7" s="278"/>
      <c r="H7" s="2"/>
      <c r="I7" s="278">
        <v>2022</v>
      </c>
      <c r="J7" s="278"/>
      <c r="K7" s="260"/>
      <c r="L7" s="278">
        <v>2021</v>
      </c>
      <c r="M7" s="278"/>
      <c r="N7" s="2"/>
    </row>
    <row r="8" spans="1:14" s="25" customFormat="1">
      <c r="A8" s="84" t="s">
        <v>4</v>
      </c>
      <c r="B8" s="2"/>
      <c r="C8" s="21"/>
      <c r="D8" s="85" t="s">
        <v>90</v>
      </c>
      <c r="E8" s="86"/>
      <c r="F8" s="21"/>
      <c r="G8" s="85" t="s">
        <v>90</v>
      </c>
      <c r="H8" s="2"/>
      <c r="I8" s="21"/>
      <c r="J8" s="85" t="s">
        <v>90</v>
      </c>
      <c r="K8" s="86"/>
      <c r="L8" s="21"/>
      <c r="M8" s="85" t="s">
        <v>90</v>
      </c>
      <c r="N8" s="2"/>
    </row>
    <row r="9" spans="1:14" s="25" customFormat="1">
      <c r="A9" s="87" t="s">
        <v>128</v>
      </c>
      <c r="B9" s="88"/>
      <c r="C9" s="88" t="s">
        <v>2</v>
      </c>
      <c r="D9" s="24">
        <v>232780</v>
      </c>
      <c r="E9" s="90"/>
      <c r="F9" s="88"/>
      <c r="G9" s="24">
        <v>216841</v>
      </c>
      <c r="H9" s="88"/>
      <c r="I9" s="88" t="s">
        <v>2</v>
      </c>
      <c r="J9" s="24">
        <v>950269</v>
      </c>
      <c r="K9" s="90"/>
      <c r="L9" s="88"/>
      <c r="M9" s="24">
        <v>846354</v>
      </c>
      <c r="N9" s="88"/>
    </row>
    <row r="10" spans="1:14" s="25" customFormat="1">
      <c r="A10" s="87" t="s">
        <v>40</v>
      </c>
      <c r="B10" s="88"/>
      <c r="C10" s="88" t="s">
        <v>3</v>
      </c>
      <c r="D10" s="24">
        <v>41585</v>
      </c>
      <c r="E10" s="90"/>
      <c r="F10" s="88"/>
      <c r="G10" s="24">
        <v>41307</v>
      </c>
      <c r="H10" s="88"/>
      <c r="I10" s="88" t="s">
        <v>3</v>
      </c>
      <c r="J10" s="24">
        <v>165922</v>
      </c>
      <c r="K10" s="90"/>
      <c r="L10" s="88"/>
      <c r="M10" s="24">
        <v>158448</v>
      </c>
      <c r="N10" s="88"/>
    </row>
    <row r="11" spans="1:14" s="25" customFormat="1">
      <c r="A11" s="87" t="s">
        <v>5</v>
      </c>
      <c r="B11" s="88"/>
      <c r="C11" s="88" t="s">
        <v>3</v>
      </c>
      <c r="D11" s="24">
        <v>16367</v>
      </c>
      <c r="E11" s="90"/>
      <c r="F11" s="88"/>
      <c r="G11" s="24">
        <v>16116</v>
      </c>
      <c r="H11" s="88"/>
      <c r="I11" s="88" t="s">
        <v>3</v>
      </c>
      <c r="J11" s="24">
        <v>62721</v>
      </c>
      <c r="K11" s="90"/>
      <c r="L11" s="88"/>
      <c r="M11" s="24">
        <v>61161</v>
      </c>
      <c r="N11" s="88"/>
    </row>
    <row r="12" spans="1:14" s="25" customFormat="1">
      <c r="A12" s="87" t="s">
        <v>6</v>
      </c>
      <c r="B12" s="2"/>
      <c r="C12" s="28" t="s">
        <v>3</v>
      </c>
      <c r="D12" s="24">
        <v>2310</v>
      </c>
      <c r="E12" s="24"/>
      <c r="F12" s="28"/>
      <c r="G12" s="24">
        <v>2619</v>
      </c>
      <c r="H12" s="2"/>
      <c r="I12" s="28" t="s">
        <v>3</v>
      </c>
      <c r="J12" s="24">
        <v>9869</v>
      </c>
      <c r="K12" s="24"/>
      <c r="L12" s="28"/>
      <c r="M12" s="24">
        <v>10484</v>
      </c>
      <c r="N12" s="2"/>
    </row>
    <row r="13" spans="1:14" s="25" customFormat="1">
      <c r="A13" s="91" t="s">
        <v>129</v>
      </c>
      <c r="B13" s="88"/>
      <c r="C13" s="92" t="s">
        <v>3</v>
      </c>
      <c r="D13" s="93">
        <v>293042</v>
      </c>
      <c r="E13" s="94"/>
      <c r="F13" s="92" t="s">
        <v>3</v>
      </c>
      <c r="G13" s="93">
        <v>276883</v>
      </c>
      <c r="H13" s="88"/>
      <c r="I13" s="92" t="s">
        <v>3</v>
      </c>
      <c r="J13" s="93">
        <v>1188781</v>
      </c>
      <c r="K13" s="94"/>
      <c r="L13" s="92" t="s">
        <v>3</v>
      </c>
      <c r="M13" s="93">
        <v>1076447</v>
      </c>
      <c r="N13" s="88"/>
    </row>
    <row r="14" spans="1:14" s="25" customFormat="1">
      <c r="A14" s="95"/>
      <c r="B14" s="88"/>
      <c r="C14" s="88"/>
      <c r="D14" s="96"/>
      <c r="E14" s="97"/>
      <c r="F14" s="88"/>
      <c r="G14" s="96"/>
      <c r="H14" s="88"/>
      <c r="I14" s="88"/>
      <c r="J14" s="96"/>
      <c r="K14" s="97"/>
      <c r="L14" s="88"/>
      <c r="M14" s="96"/>
      <c r="N14" s="88"/>
    </row>
    <row r="15" spans="1:14" s="25" customFormat="1">
      <c r="A15" s="84" t="s">
        <v>7</v>
      </c>
      <c r="B15" s="88"/>
      <c r="C15" s="88" t="s">
        <v>3</v>
      </c>
      <c r="D15" s="89"/>
      <c r="E15" s="90"/>
      <c r="F15" s="88" t="s">
        <v>3</v>
      </c>
      <c r="G15" s="89"/>
      <c r="H15" s="88"/>
      <c r="I15" s="88" t="s">
        <v>3</v>
      </c>
      <c r="J15" s="89"/>
      <c r="K15" s="90"/>
      <c r="L15" s="88" t="s">
        <v>3</v>
      </c>
      <c r="M15" s="89"/>
      <c r="N15" s="88"/>
    </row>
    <row r="16" spans="1:14" s="25" customFormat="1">
      <c r="A16" s="87" t="s">
        <v>8</v>
      </c>
      <c r="B16" s="88"/>
      <c r="C16" s="88" t="s">
        <v>3</v>
      </c>
      <c r="D16" s="24">
        <v>101820</v>
      </c>
      <c r="E16" s="90"/>
      <c r="F16" s="88"/>
      <c r="G16" s="24">
        <v>107153</v>
      </c>
      <c r="H16" s="88"/>
      <c r="I16" s="88" t="s">
        <v>3</v>
      </c>
      <c r="J16" s="24">
        <v>432421</v>
      </c>
      <c r="K16" s="90"/>
      <c r="L16" s="88"/>
      <c r="M16" s="24">
        <v>407260</v>
      </c>
      <c r="N16" s="88"/>
    </row>
    <row r="17" spans="1:14" s="25" customFormat="1">
      <c r="A17" s="87" t="s">
        <v>9</v>
      </c>
      <c r="B17" s="88"/>
      <c r="C17" s="88" t="s">
        <v>3</v>
      </c>
      <c r="D17" s="24">
        <v>44881</v>
      </c>
      <c r="E17" s="90"/>
      <c r="F17" s="88"/>
      <c r="G17" s="24">
        <v>43652</v>
      </c>
      <c r="H17" s="88"/>
      <c r="I17" s="88" t="s">
        <v>3</v>
      </c>
      <c r="J17" s="24">
        <v>178879</v>
      </c>
      <c r="K17" s="90"/>
      <c r="L17" s="88"/>
      <c r="M17" s="24">
        <v>171308</v>
      </c>
      <c r="N17" s="88"/>
    </row>
    <row r="18" spans="1:14" s="25" customFormat="1">
      <c r="A18" s="87" t="s">
        <v>41</v>
      </c>
      <c r="B18" s="88"/>
      <c r="C18" s="88" t="s">
        <v>3</v>
      </c>
      <c r="D18" s="24">
        <v>17231</v>
      </c>
      <c r="E18" s="90"/>
      <c r="F18" s="88"/>
      <c r="G18" s="24">
        <v>13941</v>
      </c>
      <c r="H18" s="88"/>
      <c r="I18" s="88" t="s">
        <v>3</v>
      </c>
      <c r="J18" s="24">
        <v>65857</v>
      </c>
      <c r="K18" s="90"/>
      <c r="L18" s="88"/>
      <c r="M18" s="24">
        <v>56189</v>
      </c>
      <c r="N18" s="88"/>
    </row>
    <row r="19" spans="1:14" s="25" customFormat="1">
      <c r="A19" s="87" t="s">
        <v>42</v>
      </c>
      <c r="B19" s="88"/>
      <c r="C19" s="88" t="s">
        <v>3</v>
      </c>
      <c r="D19" s="24">
        <v>21755</v>
      </c>
      <c r="E19" s="90"/>
      <c r="F19" s="88"/>
      <c r="G19" s="24">
        <v>10344</v>
      </c>
      <c r="H19" s="88"/>
      <c r="I19" s="88" t="s">
        <v>3</v>
      </c>
      <c r="J19" s="24">
        <v>46561</v>
      </c>
      <c r="K19" s="90"/>
      <c r="L19" s="88"/>
      <c r="M19" s="24">
        <v>32153</v>
      </c>
      <c r="N19" s="88"/>
    </row>
    <row r="20" spans="1:14" s="25" customFormat="1">
      <c r="A20" s="87" t="s">
        <v>10</v>
      </c>
      <c r="B20" s="88"/>
      <c r="C20" s="88" t="s">
        <v>3</v>
      </c>
      <c r="D20" s="24">
        <v>11932</v>
      </c>
      <c r="E20" s="90"/>
      <c r="F20" s="88"/>
      <c r="G20" s="24">
        <v>7188</v>
      </c>
      <c r="H20" s="88"/>
      <c r="I20" s="88" t="s">
        <v>3</v>
      </c>
      <c r="J20" s="24">
        <v>37764</v>
      </c>
      <c r="K20" s="90"/>
      <c r="L20" s="88"/>
      <c r="M20" s="24">
        <v>36181</v>
      </c>
      <c r="N20" s="88"/>
    </row>
    <row r="21" spans="1:14" s="25" customFormat="1">
      <c r="A21" s="87" t="s">
        <v>43</v>
      </c>
      <c r="B21" s="2"/>
      <c r="C21" s="2" t="s">
        <v>3</v>
      </c>
      <c r="D21" s="24">
        <v>3869</v>
      </c>
      <c r="E21" s="26"/>
      <c r="F21" s="2"/>
      <c r="G21" s="24">
        <v>3424</v>
      </c>
      <c r="H21" s="2"/>
      <c r="I21" s="2" t="s">
        <v>3</v>
      </c>
      <c r="J21" s="24">
        <v>14726</v>
      </c>
      <c r="K21" s="26"/>
      <c r="L21" s="2"/>
      <c r="M21" s="24">
        <v>14528</v>
      </c>
      <c r="N21" s="2"/>
    </row>
    <row r="22" spans="1:14" s="25" customFormat="1">
      <c r="A22" s="91" t="s">
        <v>11</v>
      </c>
      <c r="B22" s="88"/>
      <c r="C22" s="98" t="s">
        <v>3</v>
      </c>
      <c r="D22" s="99">
        <v>201488</v>
      </c>
      <c r="E22" s="100"/>
      <c r="F22" s="99"/>
      <c r="G22" s="99">
        <v>185702</v>
      </c>
      <c r="H22" s="88"/>
      <c r="I22" s="98" t="s">
        <v>3</v>
      </c>
      <c r="J22" s="99">
        <v>776208</v>
      </c>
      <c r="K22" s="100"/>
      <c r="L22" s="99"/>
      <c r="M22" s="99">
        <v>717619</v>
      </c>
      <c r="N22" s="88"/>
    </row>
    <row r="23" spans="1:14" s="25" customFormat="1">
      <c r="A23" s="84" t="s">
        <v>12</v>
      </c>
      <c r="B23" s="88"/>
      <c r="C23" s="101" t="s">
        <v>3</v>
      </c>
      <c r="D23" s="102">
        <v>91554</v>
      </c>
      <c r="E23" s="103"/>
      <c r="F23" s="101" t="s">
        <v>3</v>
      </c>
      <c r="G23" s="102">
        <v>91181</v>
      </c>
      <c r="H23" s="88"/>
      <c r="I23" s="101" t="s">
        <v>3</v>
      </c>
      <c r="J23" s="102">
        <v>412573</v>
      </c>
      <c r="K23" s="103"/>
      <c r="L23" s="101" t="s">
        <v>3</v>
      </c>
      <c r="M23" s="102">
        <v>358828</v>
      </c>
      <c r="N23" s="88"/>
    </row>
    <row r="24" spans="1:14" s="25" customFormat="1">
      <c r="A24" s="87" t="s">
        <v>126</v>
      </c>
      <c r="B24" s="2"/>
      <c r="C24" s="4"/>
      <c r="D24" s="24">
        <v>13653</v>
      </c>
      <c r="E24" s="24"/>
      <c r="F24" s="4"/>
      <c r="G24" s="24">
        <v>12745</v>
      </c>
      <c r="H24" s="2"/>
      <c r="I24" s="4"/>
      <c r="J24" s="24">
        <v>13653</v>
      </c>
      <c r="K24" s="24"/>
      <c r="L24" s="4"/>
      <c r="M24" s="24">
        <v>12745</v>
      </c>
      <c r="N24" s="2"/>
    </row>
    <row r="25" spans="1:14" s="277" customFormat="1">
      <c r="A25" s="113" t="s">
        <v>101</v>
      </c>
      <c r="B25" s="4"/>
      <c r="C25" s="4" t="s">
        <v>3</v>
      </c>
      <c r="D25" s="24">
        <v>8400</v>
      </c>
      <c r="E25" s="24"/>
      <c r="F25" s="4"/>
      <c r="G25" s="24">
        <v>-411</v>
      </c>
      <c r="H25" s="4"/>
      <c r="I25" s="4" t="s">
        <v>3</v>
      </c>
      <c r="J25" s="24">
        <v>11907</v>
      </c>
      <c r="K25" s="24"/>
      <c r="L25" s="4"/>
      <c r="M25" s="24">
        <v>-1590</v>
      </c>
      <c r="N25" s="4"/>
    </row>
    <row r="26" spans="1:14" s="25" customFormat="1">
      <c r="A26" s="87" t="s">
        <v>180</v>
      </c>
      <c r="B26" s="2"/>
      <c r="C26" s="28"/>
      <c r="D26" s="160">
        <v>-1000</v>
      </c>
      <c r="E26" s="24"/>
      <c r="F26" s="28"/>
      <c r="G26" s="160">
        <v>0</v>
      </c>
      <c r="H26" s="2"/>
      <c r="I26" s="28"/>
      <c r="J26" s="160">
        <v>-1000</v>
      </c>
      <c r="K26" s="24"/>
      <c r="L26" s="28"/>
      <c r="M26" s="160">
        <v>0</v>
      </c>
      <c r="N26" s="2"/>
    </row>
    <row r="27" spans="1:14" s="25" customFormat="1">
      <c r="A27" s="84" t="s">
        <v>13</v>
      </c>
      <c r="B27" s="88"/>
      <c r="C27" s="104" t="s">
        <v>3</v>
      </c>
      <c r="D27" s="105">
        <v>112607</v>
      </c>
      <c r="E27" s="94"/>
      <c r="F27" s="104" t="s">
        <v>3</v>
      </c>
      <c r="G27" s="105">
        <v>103515</v>
      </c>
      <c r="H27" s="88"/>
      <c r="I27" s="104" t="s">
        <v>3</v>
      </c>
      <c r="J27" s="105">
        <v>437133</v>
      </c>
      <c r="K27" s="94"/>
      <c r="L27" s="104" t="s">
        <v>3</v>
      </c>
      <c r="M27" s="105">
        <v>369983</v>
      </c>
      <c r="N27" s="88"/>
    </row>
    <row r="28" spans="1:14" s="25" customFormat="1">
      <c r="A28" s="42" t="s">
        <v>14</v>
      </c>
      <c r="B28" s="2"/>
      <c r="C28" s="2" t="s">
        <v>3</v>
      </c>
      <c r="D28" s="24">
        <v>-13605</v>
      </c>
      <c r="E28" s="26"/>
      <c r="F28" s="2"/>
      <c r="G28" s="24">
        <v>-43510</v>
      </c>
      <c r="H28" s="2"/>
      <c r="I28" s="2" t="s">
        <v>3</v>
      </c>
      <c r="J28" s="24">
        <v>-77520</v>
      </c>
      <c r="K28" s="26"/>
      <c r="L28" s="2"/>
      <c r="M28" s="24">
        <v>-96875</v>
      </c>
      <c r="N28" s="2"/>
    </row>
    <row r="29" spans="1:14" s="25" customFormat="1">
      <c r="A29" s="84" t="s">
        <v>15</v>
      </c>
      <c r="B29" s="88"/>
      <c r="C29" s="161"/>
      <c r="D29" s="162">
        <v>99002</v>
      </c>
      <c r="E29" s="103"/>
      <c r="F29" s="161"/>
      <c r="G29" s="162">
        <v>60005</v>
      </c>
      <c r="H29" s="88"/>
      <c r="I29" s="161"/>
      <c r="J29" s="162">
        <v>359613</v>
      </c>
      <c r="K29" s="103"/>
      <c r="L29" s="161"/>
      <c r="M29" s="162">
        <v>273108</v>
      </c>
      <c r="N29" s="88"/>
    </row>
    <row r="30" spans="1:14" s="25" customFormat="1">
      <c r="A30" s="42" t="s">
        <v>44</v>
      </c>
      <c r="B30" s="88"/>
      <c r="C30" s="109"/>
      <c r="D30" s="45">
        <v>10056</v>
      </c>
      <c r="E30" s="100"/>
      <c r="G30" s="45">
        <v>11115</v>
      </c>
      <c r="H30" s="88"/>
      <c r="I30" s="109"/>
      <c r="J30" s="45">
        <v>50275</v>
      </c>
      <c r="K30" s="100"/>
      <c r="M30" s="45">
        <v>46280</v>
      </c>
      <c r="N30" s="88"/>
    </row>
    <row r="31" spans="1:14" s="25" customFormat="1" ht="18.75" thickBot="1">
      <c r="A31" s="84" t="s">
        <v>45</v>
      </c>
      <c r="B31" s="88"/>
      <c r="C31" s="107" t="s">
        <v>2</v>
      </c>
      <c r="D31" s="106">
        <v>88946</v>
      </c>
      <c r="E31" s="103"/>
      <c r="F31" s="107" t="s">
        <v>2</v>
      </c>
      <c r="G31" s="106">
        <v>48890</v>
      </c>
      <c r="H31" s="88"/>
      <c r="I31" s="107" t="s">
        <v>2</v>
      </c>
      <c r="J31" s="106">
        <v>309338</v>
      </c>
      <c r="K31" s="103"/>
      <c r="L31" s="107" t="s">
        <v>2</v>
      </c>
      <c r="M31" s="106">
        <v>226828</v>
      </c>
      <c r="N31" s="88"/>
    </row>
    <row r="32" spans="1:14" s="25" customFormat="1" ht="9.75" customHeight="1" thickTop="1">
      <c r="A32" s="110"/>
      <c r="B32" s="88"/>
      <c r="C32" s="88"/>
      <c r="D32" s="96"/>
      <c r="E32" s="97"/>
      <c r="F32" s="88"/>
      <c r="G32" s="96"/>
      <c r="H32" s="88"/>
      <c r="I32" s="88"/>
      <c r="J32" s="96"/>
      <c r="K32" s="97"/>
      <c r="L32" s="88"/>
      <c r="M32" s="96"/>
      <c r="N32" s="88"/>
    </row>
    <row r="33" spans="1:14" s="25" customFormat="1">
      <c r="A33" s="11"/>
      <c r="B33" s="108"/>
      <c r="C33" s="108"/>
      <c r="D33" s="111"/>
      <c r="E33" s="112"/>
      <c r="F33" s="108"/>
      <c r="G33" s="111"/>
      <c r="H33" s="108"/>
      <c r="I33" s="108"/>
      <c r="J33" s="111"/>
      <c r="K33" s="112"/>
      <c r="L33" s="108"/>
      <c r="M33" s="111"/>
      <c r="N33" s="108"/>
    </row>
    <row r="34" spans="1:14" s="25" customFormat="1" ht="18">
      <c r="A34" s="65" t="s">
        <v>130</v>
      </c>
      <c r="B34" s="108"/>
      <c r="C34" s="108"/>
      <c r="D34" s="111"/>
      <c r="E34" s="112"/>
      <c r="F34" s="108"/>
      <c r="G34" s="111"/>
      <c r="H34" s="108"/>
      <c r="I34" s="108"/>
      <c r="J34" s="111"/>
      <c r="K34" s="112"/>
      <c r="L34" s="108"/>
      <c r="M34" s="111"/>
      <c r="N34" s="108"/>
    </row>
    <row r="35" spans="1:14" s="25" customFormat="1" ht="9.75" thickBot="1">
      <c r="A35" s="113" t="s">
        <v>16</v>
      </c>
      <c r="B35" s="108"/>
      <c r="C35" s="114" t="s">
        <v>2</v>
      </c>
      <c r="D35" s="163">
        <v>0.43</v>
      </c>
      <c r="E35" s="115"/>
      <c r="F35" s="114" t="s">
        <v>2</v>
      </c>
      <c r="G35" s="163">
        <v>0.24</v>
      </c>
      <c r="H35" s="108"/>
      <c r="I35" s="114" t="s">
        <v>2</v>
      </c>
      <c r="J35" s="163">
        <v>1.5</v>
      </c>
      <c r="K35" s="115"/>
      <c r="L35" s="114" t="s">
        <v>2</v>
      </c>
      <c r="M35" s="163">
        <v>1.1299999999999999</v>
      </c>
      <c r="N35" s="108"/>
    </row>
    <row r="36" spans="1:14" s="25" customFormat="1" ht="10.5" thickTop="1" thickBot="1">
      <c r="A36" s="113" t="s">
        <v>17</v>
      </c>
      <c r="B36" s="108"/>
      <c r="C36" s="116" t="s">
        <v>2</v>
      </c>
      <c r="D36" s="163">
        <v>0.42</v>
      </c>
      <c r="E36" s="115"/>
      <c r="F36" s="116" t="s">
        <v>2</v>
      </c>
      <c r="G36" s="163">
        <v>0.23</v>
      </c>
      <c r="H36" s="108"/>
      <c r="I36" s="116" t="s">
        <v>2</v>
      </c>
      <c r="J36" s="163">
        <v>1.48</v>
      </c>
      <c r="K36" s="115"/>
      <c r="L36" s="116" t="s">
        <v>2</v>
      </c>
      <c r="M36" s="163">
        <v>1.0900000000000001</v>
      </c>
      <c r="N36" s="108"/>
    </row>
    <row r="37" spans="1:14" s="25" customFormat="1" ht="9.75" thickTop="1">
      <c r="A37" s="11" t="s">
        <v>57</v>
      </c>
      <c r="B37" s="108"/>
      <c r="C37" s="108" t="s">
        <v>3</v>
      </c>
      <c r="D37" s="164"/>
      <c r="E37" s="117"/>
      <c r="F37" s="108" t="s">
        <v>3</v>
      </c>
      <c r="G37" s="45"/>
      <c r="H37" s="108"/>
      <c r="I37" s="108" t="s">
        <v>3</v>
      </c>
      <c r="J37" s="164"/>
      <c r="K37" s="117"/>
      <c r="L37" s="108" t="s">
        <v>3</v>
      </c>
      <c r="M37" s="45"/>
      <c r="N37" s="108"/>
    </row>
    <row r="38" spans="1:14" s="25" customFormat="1">
      <c r="A38" s="113" t="s">
        <v>16</v>
      </c>
      <c r="B38" s="108"/>
      <c r="C38" s="108" t="s">
        <v>3</v>
      </c>
      <c r="D38" s="112">
        <v>207978371</v>
      </c>
      <c r="E38" s="115"/>
      <c r="F38" s="108"/>
      <c r="G38" s="112">
        <v>202576021</v>
      </c>
      <c r="H38" s="108"/>
      <c r="I38" s="108" t="s">
        <v>3</v>
      </c>
      <c r="J38" s="112">
        <v>205576637</v>
      </c>
      <c r="K38" s="115"/>
      <c r="L38" s="108"/>
      <c r="M38" s="112">
        <v>201419081</v>
      </c>
      <c r="N38" s="108"/>
    </row>
    <row r="39" spans="1:14" s="25" customFormat="1">
      <c r="A39" s="113" t="s">
        <v>17</v>
      </c>
      <c r="B39" s="108"/>
      <c r="C39" s="108" t="s">
        <v>3</v>
      </c>
      <c r="D39" s="112">
        <v>210329656</v>
      </c>
      <c r="E39" s="115"/>
      <c r="F39" s="108"/>
      <c r="G39" s="112">
        <v>208282322</v>
      </c>
      <c r="H39" s="108"/>
      <c r="I39" s="108" t="s">
        <v>3</v>
      </c>
      <c r="J39" s="112">
        <v>208400040</v>
      </c>
      <c r="K39" s="115"/>
      <c r="L39" s="108"/>
      <c r="M39" s="112">
        <v>207254840</v>
      </c>
      <c r="N39" s="108"/>
    </row>
    <row r="40" spans="1:14" s="25" customFormat="1">
      <c r="A40" s="119"/>
      <c r="B40" s="108"/>
      <c r="C40" s="108"/>
      <c r="D40" s="118"/>
      <c r="E40" s="118"/>
      <c r="F40" s="108"/>
      <c r="G40" s="118"/>
      <c r="I40" s="108"/>
      <c r="J40" s="118"/>
      <c r="K40" s="118"/>
      <c r="L40" s="108"/>
      <c r="M40" s="118"/>
    </row>
    <row r="44" spans="1:14">
      <c r="A44" s="75"/>
    </row>
    <row r="46" spans="1:14">
      <c r="A46" s="75"/>
    </row>
  </sheetData>
  <mergeCells count="9">
    <mergeCell ref="C5:D5"/>
    <mergeCell ref="F5:G5"/>
    <mergeCell ref="C7:D7"/>
    <mergeCell ref="C6:G6"/>
    <mergeCell ref="I5:J5"/>
    <mergeCell ref="I6:M6"/>
    <mergeCell ref="I7:J7"/>
    <mergeCell ref="L7:M7"/>
    <mergeCell ref="F7:G7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8"/>
  <sheetViews>
    <sheetView zoomScale="115" zoomScaleNormal="115" zoomScaleSheetLayoutView="100" workbookViewId="0"/>
  </sheetViews>
  <sheetFormatPr defaultColWidth="9.140625" defaultRowHeight="12.75"/>
  <cols>
    <col min="1" max="1" width="33.140625" style="141" bestFit="1" customWidth="1"/>
    <col min="2" max="2" width="13.7109375" style="142" customWidth="1"/>
    <col min="3" max="3" width="2.7109375" style="142" customWidth="1"/>
    <col min="4" max="4" width="12.28515625" style="142" customWidth="1"/>
    <col min="5" max="5" width="9.140625" style="142"/>
    <col min="6" max="6" width="13.7109375" style="142" customWidth="1"/>
    <col min="7" max="7" width="2.7109375" style="142" customWidth="1"/>
    <col min="8" max="8" width="12.28515625" style="142" customWidth="1"/>
    <col min="9" max="16384" width="9.140625" style="142"/>
  </cols>
  <sheetData>
    <row r="1" spans="1:8">
      <c r="A1" s="140" t="s">
        <v>89</v>
      </c>
    </row>
    <row r="2" spans="1:8">
      <c r="A2" s="140" t="s">
        <v>116</v>
      </c>
    </row>
    <row r="3" spans="1:8">
      <c r="A3" s="241" t="str">
        <f>'Select Financial Results QTD'!A3</f>
        <v>December 31, 2022</v>
      </c>
    </row>
    <row r="4" spans="1:8" ht="10.5" customHeight="1"/>
    <row r="5" spans="1:8">
      <c r="A5" s="238" t="s">
        <v>148</v>
      </c>
    </row>
    <row r="6" spans="1:8" ht="9.9499999999999993" customHeight="1">
      <c r="A6" s="186"/>
      <c r="B6" s="280" t="s">
        <v>177</v>
      </c>
      <c r="C6" s="280"/>
      <c r="D6" s="280"/>
      <c r="F6" s="280" t="s">
        <v>178</v>
      </c>
      <c r="G6" s="280"/>
      <c r="H6" s="280"/>
    </row>
    <row r="7" spans="1:8" ht="9.9499999999999993" customHeight="1">
      <c r="A7" s="147"/>
      <c r="B7" s="158">
        <v>2022</v>
      </c>
      <c r="C7" s="158"/>
      <c r="D7" s="158">
        <v>2021</v>
      </c>
      <c r="F7" s="261">
        <v>2022</v>
      </c>
      <c r="G7" s="261"/>
      <c r="H7" s="261">
        <v>2021</v>
      </c>
    </row>
    <row r="8" spans="1:8" ht="9.9499999999999993" customHeight="1">
      <c r="A8" s="159" t="s">
        <v>103</v>
      </c>
      <c r="B8" s="239"/>
      <c r="C8" s="239"/>
      <c r="D8" s="239"/>
      <c r="F8" s="239"/>
      <c r="G8" s="239"/>
      <c r="H8" s="239"/>
    </row>
    <row r="9" spans="1:8" s="143" customFormat="1" ht="9.9499999999999993" customHeight="1">
      <c r="A9" s="147" t="s">
        <v>19</v>
      </c>
      <c r="B9" s="148">
        <v>54930</v>
      </c>
      <c r="C9" s="148"/>
      <c r="D9" s="148">
        <v>58438</v>
      </c>
      <c r="F9" s="148">
        <v>221626</v>
      </c>
      <c r="G9" s="148"/>
      <c r="H9" s="148">
        <v>224483</v>
      </c>
    </row>
    <row r="10" spans="1:8" ht="9.9499999999999993" customHeight="1">
      <c r="A10" s="147" t="s">
        <v>20</v>
      </c>
      <c r="B10" s="149">
        <v>90384</v>
      </c>
      <c r="C10" s="149"/>
      <c r="D10" s="149">
        <v>88090</v>
      </c>
      <c r="F10" s="149">
        <v>383780</v>
      </c>
      <c r="G10" s="149"/>
      <c r="H10" s="149">
        <v>338395</v>
      </c>
    </row>
    <row r="11" spans="1:8" ht="9.9499999999999993" customHeight="1">
      <c r="A11" s="159" t="s">
        <v>117</v>
      </c>
      <c r="B11" s="149">
        <f t="shared" ref="B11" si="0">SUM(B9:B10)</f>
        <v>145314</v>
      </c>
      <c r="C11" s="149"/>
      <c r="D11" s="149">
        <f t="shared" ref="D11" si="1">SUM(D9:D10)</f>
        <v>146528</v>
      </c>
      <c r="F11" s="149">
        <f>SUM(F9:F10)</f>
        <v>605406</v>
      </c>
      <c r="G11" s="149"/>
      <c r="H11" s="149">
        <f t="shared" ref="H11" si="2">SUM(H9:H10)</f>
        <v>562878</v>
      </c>
    </row>
    <row r="12" spans="1:8" ht="9.9499999999999993" customHeight="1">
      <c r="A12" s="147" t="s">
        <v>19</v>
      </c>
      <c r="B12" s="149">
        <v>6502</v>
      </c>
      <c r="C12" s="149"/>
      <c r="D12" s="149">
        <v>6699</v>
      </c>
      <c r="F12" s="149">
        <v>26043</v>
      </c>
      <c r="G12" s="149"/>
      <c r="H12" s="149">
        <v>26070</v>
      </c>
    </row>
    <row r="13" spans="1:8" ht="9.9499999999999993" customHeight="1">
      <c r="A13" s="147" t="s">
        <v>20</v>
      </c>
      <c r="B13" s="149">
        <v>76891</v>
      </c>
      <c r="C13" s="149"/>
      <c r="D13" s="149">
        <v>66915</v>
      </c>
      <c r="F13" s="149">
        <v>305760</v>
      </c>
      <c r="G13" s="149"/>
      <c r="H13" s="149">
        <v>266367</v>
      </c>
    </row>
    <row r="14" spans="1:8" ht="9.9499999999999993" customHeight="1">
      <c r="A14" s="159" t="s">
        <v>118</v>
      </c>
      <c r="B14" s="149">
        <f t="shared" ref="B14" si="3">SUM(B12:B13)</f>
        <v>83393</v>
      </c>
      <c r="C14" s="149"/>
      <c r="D14" s="149">
        <f t="shared" ref="D14" si="4">SUM(D12:D13)</f>
        <v>73614</v>
      </c>
      <c r="F14" s="149">
        <f>SUM(F12:F13)</f>
        <v>331803</v>
      </c>
      <c r="G14" s="149"/>
      <c r="H14" s="149">
        <f t="shared" ref="H14" si="5">SUM(H12:H13)</f>
        <v>292437</v>
      </c>
    </row>
    <row r="15" spans="1:8" ht="9.9499999999999993" customHeight="1">
      <c r="A15" s="147" t="s">
        <v>19</v>
      </c>
      <c r="B15" s="149">
        <v>2178</v>
      </c>
      <c r="C15" s="149"/>
      <c r="D15" s="149">
        <v>2609</v>
      </c>
      <c r="F15" s="149">
        <v>9120</v>
      </c>
      <c r="G15" s="149"/>
      <c r="H15" s="149">
        <v>10497</v>
      </c>
    </row>
    <row r="16" spans="1:8" ht="9.9499999999999993" customHeight="1">
      <c r="A16" s="147" t="s">
        <v>20</v>
      </c>
      <c r="B16" s="149">
        <v>20825</v>
      </c>
      <c r="C16" s="149"/>
      <c r="D16" s="149">
        <v>15752</v>
      </c>
      <c r="F16" s="149">
        <v>84354</v>
      </c>
      <c r="G16" s="149"/>
      <c r="H16" s="149">
        <v>60579</v>
      </c>
    </row>
    <row r="17" spans="1:8" ht="9.9499999999999993" customHeight="1">
      <c r="A17" s="159" t="s">
        <v>119</v>
      </c>
      <c r="B17" s="149">
        <f t="shared" ref="B17" si="6">SUM(B15:B16)</f>
        <v>23003</v>
      </c>
      <c r="C17" s="149"/>
      <c r="D17" s="149">
        <f t="shared" ref="D17" si="7">SUM(D15:D16)</f>
        <v>18361</v>
      </c>
      <c r="F17" s="149">
        <f>SUM(F15:F16)</f>
        <v>93474</v>
      </c>
      <c r="G17" s="149"/>
      <c r="H17" s="149">
        <f t="shared" ref="H17" si="8">SUM(H15:H16)</f>
        <v>71076</v>
      </c>
    </row>
    <row r="18" spans="1:8" ht="9.9499999999999993" customHeight="1">
      <c r="A18" s="147" t="s">
        <v>19</v>
      </c>
      <c r="B18" s="149">
        <v>4432</v>
      </c>
      <c r="C18" s="149"/>
      <c r="D18" s="149">
        <v>4184</v>
      </c>
      <c r="F18" s="149">
        <v>17652</v>
      </c>
      <c r="G18" s="149"/>
      <c r="H18" s="149">
        <v>16410</v>
      </c>
    </row>
    <row r="19" spans="1:8" ht="9.9499999999999993" customHeight="1">
      <c r="A19" s="147" t="s">
        <v>20</v>
      </c>
      <c r="B19" s="149">
        <v>8867</v>
      </c>
      <c r="C19" s="149"/>
      <c r="D19" s="149">
        <v>6731</v>
      </c>
      <c r="F19" s="149">
        <v>32306</v>
      </c>
      <c r="G19" s="149"/>
      <c r="H19" s="149">
        <v>27884</v>
      </c>
    </row>
    <row r="20" spans="1:8" ht="9.9499999999999993" customHeight="1">
      <c r="A20" s="159" t="s">
        <v>120</v>
      </c>
      <c r="B20" s="149">
        <f t="shared" ref="B20" si="9">SUM(B18:B19)</f>
        <v>13299</v>
      </c>
      <c r="C20" s="149"/>
      <c r="D20" s="149">
        <f t="shared" ref="D20" si="10">SUM(D18:D19)</f>
        <v>10915</v>
      </c>
      <c r="F20" s="149">
        <f>SUM(F18:F19)</f>
        <v>49958</v>
      </c>
      <c r="G20" s="149"/>
      <c r="H20" s="149">
        <f t="shared" ref="H20" si="11">SUM(H18:H19)</f>
        <v>44294</v>
      </c>
    </row>
    <row r="21" spans="1:8" s="143" customFormat="1" ht="9.9499999999999993" customHeight="1">
      <c r="A21" s="147" t="s">
        <v>125</v>
      </c>
      <c r="B21" s="149">
        <v>16367</v>
      </c>
      <c r="C21" s="149"/>
      <c r="D21" s="149">
        <v>16116</v>
      </c>
      <c r="F21" s="149">
        <v>62721</v>
      </c>
      <c r="G21" s="149"/>
      <c r="H21" s="149">
        <v>61161</v>
      </c>
    </row>
    <row r="22" spans="1:8" s="143" customFormat="1" ht="9" customHeight="1">
      <c r="A22" s="147" t="s">
        <v>6</v>
      </c>
      <c r="B22" s="149">
        <v>5928</v>
      </c>
      <c r="C22" s="149"/>
      <c r="D22" s="149">
        <v>5532</v>
      </c>
      <c r="F22" s="149">
        <v>23192</v>
      </c>
      <c r="G22" s="149"/>
      <c r="H22" s="149">
        <v>20981</v>
      </c>
    </row>
    <row r="23" spans="1:8" s="143" customFormat="1" ht="9.9499999999999993" customHeight="1">
      <c r="A23" s="159" t="s">
        <v>121</v>
      </c>
      <c r="B23" s="149">
        <f t="shared" ref="B23" si="12">SUM(B21:B22)</f>
        <v>22295</v>
      </c>
      <c r="C23" s="149"/>
      <c r="D23" s="149">
        <f t="shared" ref="D23" si="13">SUM(D21:D22)</f>
        <v>21648</v>
      </c>
      <c r="F23" s="149">
        <f t="shared" ref="F23" si="14">SUM(F21:F22)</f>
        <v>85913</v>
      </c>
      <c r="G23" s="149"/>
      <c r="H23" s="149">
        <f t="shared" ref="H23" si="15">SUM(H21:H22)</f>
        <v>82142</v>
      </c>
    </row>
    <row r="24" spans="1:8" s="143" customFormat="1" ht="9.9499999999999993" customHeight="1">
      <c r="A24" s="147" t="s">
        <v>19</v>
      </c>
      <c r="B24" s="149">
        <v>5738</v>
      </c>
      <c r="C24" s="149"/>
      <c r="D24" s="149">
        <v>5817</v>
      </c>
      <c r="F24" s="149">
        <v>22227</v>
      </c>
      <c r="G24" s="149"/>
      <c r="H24" s="149">
        <v>23620</v>
      </c>
    </row>
    <row r="25" spans="1:8" s="143" customFormat="1" ht="9.9499999999999993" customHeight="1">
      <c r="A25" s="147" t="s">
        <v>20</v>
      </c>
      <c r="B25" s="149">
        <v>0</v>
      </c>
      <c r="C25" s="149"/>
      <c r="D25" s="149">
        <v>0</v>
      </c>
      <c r="F25" s="149">
        <v>0</v>
      </c>
      <c r="G25" s="149"/>
      <c r="H25" s="149">
        <v>0</v>
      </c>
    </row>
    <row r="26" spans="1:8" s="143" customFormat="1" ht="9.9499999999999993" customHeight="1">
      <c r="A26" s="159" t="s">
        <v>122</v>
      </c>
      <c r="B26" s="149">
        <f t="shared" ref="B26:D26" si="16">SUM(B24:B25)</f>
        <v>5738</v>
      </c>
      <c r="C26" s="149"/>
      <c r="D26" s="149">
        <f t="shared" si="16"/>
        <v>5817</v>
      </c>
      <c r="F26" s="149">
        <f t="shared" ref="F26" si="17">SUM(F24:F25)</f>
        <v>22227</v>
      </c>
      <c r="G26" s="149"/>
      <c r="H26" s="149">
        <f t="shared" ref="H26" si="18">SUM(H24:H25)</f>
        <v>23620</v>
      </c>
    </row>
    <row r="27" spans="1:8" s="143" customFormat="1" ht="9.9499999999999993" customHeight="1">
      <c r="A27" s="147" t="s">
        <v>123</v>
      </c>
      <c r="B27" s="149">
        <f>SUM(B9,B12,B15,B18,B21,B22,B24)</f>
        <v>96075</v>
      </c>
      <c r="C27" s="149"/>
      <c r="D27" s="149">
        <f>SUM(D9,D12,D15,D18,D21,D22,D24)</f>
        <v>99395</v>
      </c>
      <c r="F27" s="149">
        <f>SUM(F9,F12,F15,F18,F21,F22,F24)</f>
        <v>382581</v>
      </c>
      <c r="G27" s="149"/>
      <c r="H27" s="149">
        <f>SUM(H9,H12,H15,H18,H21,H22,H24)</f>
        <v>383222</v>
      </c>
    </row>
    <row r="28" spans="1:8" s="143" customFormat="1" ht="9.9499999999999993" customHeight="1">
      <c r="A28" s="147" t="s">
        <v>124</v>
      </c>
      <c r="B28" s="149">
        <f>SUM(B10,B13,B16,B19,B25)</f>
        <v>196967</v>
      </c>
      <c r="C28" s="149"/>
      <c r="D28" s="149">
        <f>SUM(D10,D13,D16,D19,D25)</f>
        <v>177488</v>
      </c>
      <c r="F28" s="149">
        <f>SUM(F10,F13,F16,F19,F25)</f>
        <v>806200</v>
      </c>
      <c r="G28" s="149"/>
      <c r="H28" s="149">
        <f>SUM(H10,H13,H16,H19,H25)</f>
        <v>693225</v>
      </c>
    </row>
    <row r="29" spans="1:8" ht="9.9499999999999993" customHeight="1">
      <c r="A29" s="159" t="s">
        <v>140</v>
      </c>
      <c r="B29" s="258">
        <f>B27+B28</f>
        <v>293042</v>
      </c>
      <c r="C29" s="169"/>
      <c r="D29" s="258">
        <f>D27+D28</f>
        <v>276883</v>
      </c>
      <c r="F29" s="258">
        <f>F27+F28</f>
        <v>1188781</v>
      </c>
      <c r="G29" s="169"/>
      <c r="H29" s="258">
        <f>H27+H28</f>
        <v>1076447</v>
      </c>
    </row>
    <row r="30" spans="1:8" s="144" customFormat="1" ht="9.9499999999999993" customHeight="1">
      <c r="A30" s="147"/>
      <c r="B30" s="168"/>
      <c r="C30" s="168"/>
      <c r="D30" s="168"/>
      <c r="F30" s="168"/>
      <c r="G30" s="168"/>
      <c r="H30" s="168"/>
    </row>
    <row r="31" spans="1:8" ht="9.9499999999999993" customHeight="1">
      <c r="A31" s="150"/>
      <c r="B31" s="151"/>
      <c r="C31" s="151"/>
      <c r="D31" s="151"/>
      <c r="F31" s="151"/>
      <c r="G31" s="151"/>
      <c r="H31" s="151"/>
    </row>
    <row r="32" spans="1:8" s="143" customFormat="1" ht="9.9499999999999993" customHeight="1">
      <c r="A32" s="159" t="s">
        <v>104</v>
      </c>
      <c r="B32" s="149"/>
      <c r="C32" s="149"/>
      <c r="D32" s="149"/>
      <c r="F32" s="149"/>
      <c r="G32" s="149"/>
      <c r="H32" s="149"/>
    </row>
    <row r="33" spans="1:8" s="145" customFormat="1" ht="9.9499999999999993" customHeight="1">
      <c r="A33" s="147" t="s">
        <v>8</v>
      </c>
      <c r="B33" s="149">
        <v>95250</v>
      </c>
      <c r="C33" s="170"/>
      <c r="D33" s="149">
        <v>101825</v>
      </c>
      <c r="F33" s="149">
        <v>412012</v>
      </c>
      <c r="G33" s="170"/>
      <c r="H33" s="149">
        <v>390391</v>
      </c>
    </row>
    <row r="34" spans="1:8" s="145" customFormat="1" ht="9.9499999999999993" customHeight="1">
      <c r="A34" s="152" t="s">
        <v>9</v>
      </c>
      <c r="B34" s="149">
        <v>13310</v>
      </c>
      <c r="C34" s="153"/>
      <c r="D34" s="149">
        <v>11871</v>
      </c>
      <c r="F34" s="149">
        <v>52220</v>
      </c>
      <c r="G34" s="153"/>
      <c r="H34" s="149">
        <v>46728</v>
      </c>
    </row>
    <row r="35" spans="1:8" s="145" customFormat="1" ht="9.9499999999999993" customHeight="1">
      <c r="A35" s="152" t="s">
        <v>105</v>
      </c>
      <c r="B35" s="149">
        <v>17231</v>
      </c>
      <c r="C35" s="153"/>
      <c r="D35" s="149">
        <v>13941</v>
      </c>
      <c r="F35" s="149">
        <v>65857</v>
      </c>
      <c r="G35" s="153"/>
      <c r="H35" s="149">
        <v>56189</v>
      </c>
    </row>
    <row r="36" spans="1:8" s="145" customFormat="1" ht="9.9499999999999993" customHeight="1">
      <c r="A36" s="152" t="s">
        <v>106</v>
      </c>
      <c r="B36" s="149">
        <v>11040</v>
      </c>
      <c r="C36" s="153"/>
      <c r="D36" s="149">
        <v>10304</v>
      </c>
      <c r="F36" s="149">
        <v>42152</v>
      </c>
      <c r="G36" s="153"/>
      <c r="H36" s="149">
        <v>36855</v>
      </c>
    </row>
    <row r="37" spans="1:8" s="145" customFormat="1" ht="9.9499999999999993" customHeight="1">
      <c r="A37" s="152" t="s">
        <v>10</v>
      </c>
      <c r="B37" s="149">
        <v>10903</v>
      </c>
      <c r="C37" s="153"/>
      <c r="D37" s="149">
        <v>7301</v>
      </c>
      <c r="F37" s="149">
        <v>36695</v>
      </c>
      <c r="G37" s="153"/>
      <c r="H37" s="149">
        <v>31468</v>
      </c>
    </row>
    <row r="38" spans="1:8" s="145" customFormat="1" ht="9.9499999999999993" customHeight="1">
      <c r="A38" s="152" t="s">
        <v>107</v>
      </c>
      <c r="B38" s="149">
        <v>3869</v>
      </c>
      <c r="C38" s="153"/>
      <c r="D38" s="149">
        <v>3424</v>
      </c>
      <c r="F38" s="149">
        <v>14726</v>
      </c>
      <c r="G38" s="153"/>
      <c r="H38" s="149">
        <v>14528</v>
      </c>
    </row>
    <row r="39" spans="1:8" s="145" customFormat="1" ht="9.9499999999999993" customHeight="1">
      <c r="A39" s="165" t="s">
        <v>108</v>
      </c>
      <c r="B39" s="169">
        <f>SUM(B33:B38)</f>
        <v>151603</v>
      </c>
      <c r="C39" s="171"/>
      <c r="D39" s="169">
        <f>SUM(D33:D38)</f>
        <v>148666</v>
      </c>
      <c r="F39" s="169">
        <f>SUM(F33:F38)</f>
        <v>623662</v>
      </c>
      <c r="G39" s="171"/>
      <c r="H39" s="169">
        <f>SUM(H33:H38)</f>
        <v>576159</v>
      </c>
    </row>
    <row r="40" spans="1:8" s="145" customFormat="1" ht="9.9499999999999993" customHeight="1">
      <c r="A40" s="165" t="s">
        <v>109</v>
      </c>
      <c r="B40" s="171">
        <f>+B29-B39</f>
        <v>141439</v>
      </c>
      <c r="C40" s="249"/>
      <c r="D40" s="171">
        <f>+D29-D39</f>
        <v>128217</v>
      </c>
      <c r="F40" s="171">
        <f>+F29-F39</f>
        <v>565119</v>
      </c>
      <c r="G40" s="249"/>
      <c r="H40" s="171">
        <f>+H29-H39</f>
        <v>500288</v>
      </c>
    </row>
    <row r="41" spans="1:8" s="145" customFormat="1" ht="9.9499999999999993" customHeight="1">
      <c r="A41" s="152" t="s">
        <v>101</v>
      </c>
      <c r="B41" s="149">
        <v>8400</v>
      </c>
      <c r="C41" s="154"/>
      <c r="D41" s="149">
        <v>-411</v>
      </c>
      <c r="F41" s="149">
        <v>11907</v>
      </c>
      <c r="G41" s="154"/>
      <c r="H41" s="149">
        <v>-1590</v>
      </c>
    </row>
    <row r="42" spans="1:8" s="145" customFormat="1" ht="9.9499999999999993" customHeight="1">
      <c r="A42" s="165" t="s">
        <v>110</v>
      </c>
      <c r="B42" s="173">
        <f>+B40+B41</f>
        <v>149839</v>
      </c>
      <c r="C42" s="248"/>
      <c r="D42" s="173">
        <f>+D40+D41</f>
        <v>127806</v>
      </c>
      <c r="F42" s="173">
        <f>+F40+F41</f>
        <v>577026</v>
      </c>
      <c r="G42" s="248"/>
      <c r="H42" s="173">
        <f>+H40+H41</f>
        <v>498698</v>
      </c>
    </row>
    <row r="43" spans="1:8" s="145" customFormat="1" ht="9.9499999999999993" customHeight="1">
      <c r="A43" s="152" t="s">
        <v>111</v>
      </c>
      <c r="B43" s="149">
        <v>-32964</v>
      </c>
      <c r="C43" s="153"/>
      <c r="D43" s="149">
        <v>-28117</v>
      </c>
      <c r="F43" s="149">
        <v>-126946</v>
      </c>
      <c r="G43" s="153"/>
      <c r="H43" s="149">
        <v>-109713</v>
      </c>
    </row>
    <row r="44" spans="1:8" s="145" customFormat="1" ht="9.9499999999999993" customHeight="1" thickBot="1">
      <c r="A44" s="165" t="s">
        <v>38</v>
      </c>
      <c r="B44" s="172">
        <f>+B42+B43</f>
        <v>116875</v>
      </c>
      <c r="C44" s="172"/>
      <c r="D44" s="172">
        <f>+D42+D43</f>
        <v>99689</v>
      </c>
      <c r="F44" s="172">
        <f>+F42+F43</f>
        <v>450080</v>
      </c>
      <c r="G44" s="172"/>
      <c r="H44" s="172">
        <f>+H42+H43</f>
        <v>388985</v>
      </c>
    </row>
    <row r="45" spans="1:8" s="145" customFormat="1" ht="9.9499999999999993" customHeight="1" thickTop="1">
      <c r="B45" s="153"/>
      <c r="C45" s="153"/>
      <c r="D45" s="153"/>
      <c r="F45" s="153"/>
      <c r="G45" s="153"/>
      <c r="H45" s="153"/>
    </row>
    <row r="46" spans="1:8" s="145" customFormat="1" ht="9.9499999999999993" customHeight="1">
      <c r="A46" s="152"/>
      <c r="B46" s="154"/>
      <c r="C46" s="154"/>
      <c r="D46" s="154"/>
      <c r="F46" s="154"/>
      <c r="G46" s="154"/>
      <c r="H46" s="154"/>
    </row>
    <row r="47" spans="1:8" s="145" customFormat="1" ht="9.9499999999999993" customHeight="1" thickBot="1">
      <c r="A47" s="152" t="s">
        <v>131</v>
      </c>
      <c r="B47" s="167">
        <v>0.49</v>
      </c>
      <c r="C47" s="155"/>
      <c r="D47" s="167">
        <v>0.42</v>
      </c>
      <c r="F47" s="167">
        <v>1.9</v>
      </c>
      <c r="G47" s="155"/>
      <c r="H47" s="167">
        <v>1.63</v>
      </c>
    </row>
    <row r="48" spans="1:8" s="145" customFormat="1" ht="9.9499999999999993" customHeight="1" thickTop="1">
      <c r="B48" s="153"/>
      <c r="C48" s="153"/>
      <c r="D48" s="153"/>
      <c r="F48" s="153"/>
      <c r="G48" s="153"/>
      <c r="H48" s="153"/>
    </row>
    <row r="49" spans="1:8" s="145" customFormat="1" ht="9.9499999999999993" customHeight="1">
      <c r="A49" s="152" t="s">
        <v>60</v>
      </c>
      <c r="B49" s="153">
        <v>237060337</v>
      </c>
      <c r="C49" s="153"/>
      <c r="D49" s="153">
        <v>238811725</v>
      </c>
      <c r="F49" s="153">
        <v>237424167</v>
      </c>
      <c r="G49" s="153"/>
      <c r="H49" s="153">
        <v>237954417</v>
      </c>
    </row>
    <row r="50" spans="1:8" s="145" customFormat="1" ht="9.9499999999999993" customHeight="1">
      <c r="A50" s="152"/>
      <c r="B50" s="156"/>
      <c r="C50" s="156"/>
      <c r="D50" s="156"/>
      <c r="F50" s="156"/>
      <c r="G50" s="156"/>
      <c r="H50" s="156"/>
    </row>
    <row r="51" spans="1:8" s="145" customFormat="1" ht="9.9499999999999993" customHeight="1">
      <c r="A51" s="152" t="s">
        <v>112</v>
      </c>
      <c r="B51" s="157">
        <f>(B$40+B$34)/B$29</f>
        <v>0.52807788644631148</v>
      </c>
      <c r="C51" s="157"/>
      <c r="D51" s="157">
        <f>(D$40+D$34)/D$29</f>
        <v>0.50594655504310482</v>
      </c>
      <c r="F51" s="157">
        <f>(F$40+F$34)/F$29</f>
        <v>0.51930422844914248</v>
      </c>
      <c r="G51" s="157"/>
      <c r="H51" s="157">
        <f>(H$40+H$34)/H$29</f>
        <v>0.50816807515836826</v>
      </c>
    </row>
    <row r="52" spans="1:8" s="145" customFormat="1" ht="9.9499999999999993" customHeight="1">
      <c r="A52" s="152" t="s">
        <v>113</v>
      </c>
      <c r="B52" s="157">
        <f>(B$40)/B$29</f>
        <v>0.48265777601845467</v>
      </c>
      <c r="C52" s="157"/>
      <c r="D52" s="157">
        <f>(D$40)/D$29</f>
        <v>0.4630728502652745</v>
      </c>
      <c r="F52" s="157">
        <f>(F$40)/F$29</f>
        <v>0.47537687765871089</v>
      </c>
      <c r="G52" s="157"/>
      <c r="H52" s="157">
        <f>(H$40)/H$29</f>
        <v>0.46475859935510061</v>
      </c>
    </row>
    <row r="53" spans="1:8" s="145" customFormat="1" ht="9.9499999999999993" customHeight="1">
      <c r="A53" s="152" t="s">
        <v>114</v>
      </c>
      <c r="B53" s="157">
        <f>(B$42)/B$29</f>
        <v>0.51132260904580229</v>
      </c>
      <c r="C53" s="157"/>
      <c r="D53" s="157">
        <f>(D$42)/D$29</f>
        <v>0.46158846877562004</v>
      </c>
      <c r="E53" s="157"/>
      <c r="F53" s="157">
        <f>(F$42)/F$29</f>
        <v>0.48539302024510822</v>
      </c>
      <c r="G53" s="157"/>
      <c r="H53" s="157">
        <f>(H$42)/H$29</f>
        <v>0.46328151780812249</v>
      </c>
    </row>
    <row r="54" spans="1:8" s="145" customFormat="1" ht="9.9499999999999993" customHeight="1">
      <c r="A54" s="152" t="s">
        <v>115</v>
      </c>
      <c r="B54" s="157">
        <f>(B$44)/B$29</f>
        <v>0.39883361429419673</v>
      </c>
      <c r="C54" s="157"/>
      <c r="D54" s="157">
        <f>(D$44)/D$29</f>
        <v>0.36004016136779793</v>
      </c>
      <c r="E54" s="157"/>
      <c r="F54" s="157">
        <f>(F$44)/F$29</f>
        <v>0.37860632025579144</v>
      </c>
      <c r="G54" s="157"/>
      <c r="H54" s="157">
        <f>(H$44)/H$29</f>
        <v>0.36136010412031433</v>
      </c>
    </row>
    <row r="55" spans="1:8" s="145" customFormat="1" ht="9.9499999999999993" customHeight="1">
      <c r="A55" s="152"/>
      <c r="B55" s="156"/>
      <c r="C55" s="156"/>
      <c r="D55" s="156"/>
      <c r="F55" s="156"/>
      <c r="G55" s="156"/>
      <c r="H55" s="156"/>
    </row>
    <row r="56" spans="1:8" s="145" customFormat="1">
      <c r="A56" s="152"/>
      <c r="B56" s="156"/>
      <c r="C56" s="156"/>
      <c r="D56" s="156"/>
      <c r="F56" s="156"/>
      <c r="G56" s="156"/>
      <c r="H56" s="156"/>
    </row>
    <row r="57" spans="1:8" s="145" customFormat="1">
      <c r="A57" s="152"/>
      <c r="B57" s="156"/>
      <c r="C57" s="156"/>
      <c r="D57" s="156"/>
      <c r="F57" s="156"/>
      <c r="G57" s="156"/>
      <c r="H57" s="156"/>
    </row>
    <row r="58" spans="1:8">
      <c r="A58" s="146"/>
      <c r="B58" s="145"/>
      <c r="C58" s="145"/>
      <c r="D58" s="145"/>
      <c r="F58" s="145"/>
      <c r="G58" s="145"/>
      <c r="H58" s="145"/>
    </row>
  </sheetData>
  <mergeCells count="2">
    <mergeCell ref="B6:D6"/>
    <mergeCell ref="F6:H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  <ignoredErrors>
    <ignoredError sqref="F11 F14 F17 F20 F2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6"/>
  <sheetViews>
    <sheetView zoomScale="120" zoomScaleNormal="120" workbookViewId="0"/>
  </sheetViews>
  <sheetFormatPr defaultColWidth="9.140625" defaultRowHeight="9"/>
  <cols>
    <col min="1" max="1" width="37.42578125" style="6" customWidth="1"/>
    <col min="2" max="3" width="1.7109375" style="3" customWidth="1"/>
    <col min="4" max="4" width="10.28515625" style="6" customWidth="1"/>
    <col min="5" max="5" width="2.7109375" style="56" customWidth="1"/>
    <col min="6" max="6" width="1.7109375" style="3" customWidth="1"/>
    <col min="7" max="7" width="10.5703125" style="6" customWidth="1"/>
    <col min="8" max="8" width="1.85546875" style="3" customWidth="1"/>
    <col min="9" max="10" width="1.7109375" style="3" customWidth="1"/>
    <col min="11" max="11" width="10.28515625" style="6" customWidth="1"/>
    <col min="12" max="12" width="2.7109375" style="56" customWidth="1"/>
    <col min="13" max="13" width="1.7109375" style="3" customWidth="1"/>
    <col min="14" max="14" width="10.5703125" style="6" customWidth="1"/>
    <col min="15" max="15" width="1.85546875" style="3" customWidth="1"/>
    <col min="16" max="16384" width="9.140625" style="6"/>
  </cols>
  <sheetData>
    <row r="1" spans="1:15" ht="15.75">
      <c r="A1" s="16" t="s">
        <v>89</v>
      </c>
      <c r="E1" s="3"/>
      <c r="F1" s="56"/>
      <c r="L1" s="3"/>
      <c r="M1" s="56"/>
    </row>
    <row r="2" spans="1:15" ht="38.25">
      <c r="A2" s="18" t="s">
        <v>92</v>
      </c>
      <c r="E2" s="3"/>
      <c r="F2" s="56"/>
      <c r="L2" s="3"/>
      <c r="M2" s="56"/>
    </row>
    <row r="3" spans="1:15" s="20" customFormat="1" ht="12">
      <c r="A3" s="240" t="str">
        <f>'Select Financial Results QTD'!A3</f>
        <v>December 31, 2022</v>
      </c>
      <c r="B3" s="80"/>
      <c r="C3" s="80"/>
      <c r="D3" s="80"/>
      <c r="E3" s="80"/>
      <c r="F3" s="80"/>
      <c r="G3" s="80"/>
      <c r="H3" s="21" t="s">
        <v>0</v>
      </c>
      <c r="I3" s="80"/>
      <c r="J3" s="80"/>
      <c r="K3" s="80"/>
      <c r="L3" s="80"/>
      <c r="M3" s="80"/>
      <c r="N3" s="80"/>
      <c r="O3" s="21" t="s">
        <v>0</v>
      </c>
    </row>
    <row r="4" spans="1:15" s="20" customFormat="1" ht="12">
      <c r="A4" s="240"/>
      <c r="B4" s="80"/>
      <c r="C4" s="80"/>
      <c r="D4" s="80"/>
      <c r="E4" s="80"/>
      <c r="F4" s="80"/>
      <c r="G4" s="80"/>
      <c r="H4" s="21"/>
      <c r="I4" s="80"/>
      <c r="J4" s="80"/>
      <c r="K4" s="80"/>
      <c r="L4" s="80"/>
      <c r="M4" s="80"/>
      <c r="N4" s="80"/>
      <c r="O4" s="21"/>
    </row>
    <row r="5" spans="1:15" s="20" customFormat="1">
      <c r="A5" s="65" t="s">
        <v>145</v>
      </c>
      <c r="B5" s="21"/>
      <c r="C5" s="183"/>
      <c r="D5" s="183"/>
      <c r="E5" s="10"/>
      <c r="F5" s="183"/>
      <c r="G5" s="183"/>
      <c r="H5" s="10"/>
      <c r="I5" s="21"/>
      <c r="J5" s="183"/>
      <c r="K5" s="183"/>
      <c r="L5" s="10"/>
      <c r="M5" s="183"/>
      <c r="N5" s="183"/>
      <c r="O5" s="10"/>
    </row>
    <row r="6" spans="1:15" s="20" customFormat="1">
      <c r="A6" s="22"/>
      <c r="B6" s="21"/>
      <c r="C6" s="280" t="s">
        <v>177</v>
      </c>
      <c r="D6" s="280"/>
      <c r="E6" s="280"/>
      <c r="F6" s="280"/>
      <c r="G6" s="280"/>
      <c r="H6" s="10"/>
      <c r="I6" s="21"/>
      <c r="J6" s="280" t="s">
        <v>178</v>
      </c>
      <c r="K6" s="280"/>
      <c r="L6" s="280"/>
      <c r="M6" s="280"/>
      <c r="N6" s="280"/>
      <c r="O6" s="10"/>
    </row>
    <row r="7" spans="1:15" s="20" customFormat="1" ht="12.75" customHeight="1">
      <c r="A7" s="8"/>
      <c r="B7" s="21" t="s">
        <v>0</v>
      </c>
      <c r="C7" s="278">
        <v>2022</v>
      </c>
      <c r="D7" s="278"/>
      <c r="E7" s="21" t="s">
        <v>0</v>
      </c>
      <c r="F7" s="278">
        <v>2021</v>
      </c>
      <c r="G7" s="278"/>
      <c r="H7" s="10" t="s">
        <v>1</v>
      </c>
      <c r="I7" s="21" t="s">
        <v>0</v>
      </c>
      <c r="J7" s="278">
        <v>2022</v>
      </c>
      <c r="K7" s="278"/>
      <c r="L7" s="21" t="s">
        <v>0</v>
      </c>
      <c r="M7" s="278">
        <v>2021</v>
      </c>
      <c r="N7" s="278"/>
      <c r="O7" s="10" t="s">
        <v>1</v>
      </c>
    </row>
    <row r="8" spans="1:15" s="25" customFormat="1" ht="12.75" customHeight="1">
      <c r="A8" s="11" t="s">
        <v>15</v>
      </c>
      <c r="B8" s="2"/>
      <c r="C8" s="4" t="s">
        <v>2</v>
      </c>
      <c r="D8" s="24">
        <v>99002</v>
      </c>
      <c r="E8" s="4"/>
      <c r="F8" s="4" t="s">
        <v>2</v>
      </c>
      <c r="G8" s="24">
        <v>60005</v>
      </c>
      <c r="H8" s="4" t="s">
        <v>3</v>
      </c>
      <c r="I8" s="2"/>
      <c r="J8" s="4" t="s">
        <v>2</v>
      </c>
      <c r="K8" s="24">
        <v>359613</v>
      </c>
      <c r="L8" s="4"/>
      <c r="M8" s="4" t="s">
        <v>2</v>
      </c>
      <c r="N8" s="24">
        <v>273108</v>
      </c>
      <c r="O8" s="4" t="s">
        <v>3</v>
      </c>
    </row>
    <row r="9" spans="1:15" s="25" customFormat="1" ht="12.75" customHeight="1">
      <c r="A9" s="11" t="s">
        <v>187</v>
      </c>
      <c r="B9" s="2"/>
      <c r="C9" s="4"/>
      <c r="D9" s="24">
        <v>1029</v>
      </c>
      <c r="E9" s="4"/>
      <c r="F9" s="4"/>
      <c r="G9" s="24">
        <v>-113</v>
      </c>
      <c r="H9" s="4"/>
      <c r="I9" s="2"/>
      <c r="J9" s="4"/>
      <c r="K9" s="24">
        <v>1069</v>
      </c>
      <c r="L9" s="4"/>
      <c r="M9" s="4"/>
      <c r="N9" s="24">
        <v>5073</v>
      </c>
      <c r="O9" s="4"/>
    </row>
    <row r="10" spans="1:15" s="25" customFormat="1" ht="12.75" customHeight="1">
      <c r="A10" s="11" t="s">
        <v>127</v>
      </c>
      <c r="B10" s="2"/>
      <c r="C10" s="2" t="s">
        <v>3</v>
      </c>
      <c r="D10" s="24">
        <v>-8400</v>
      </c>
      <c r="E10" s="4"/>
      <c r="F10" s="2" t="s">
        <v>3</v>
      </c>
      <c r="G10" s="24">
        <v>411</v>
      </c>
      <c r="H10" s="4" t="s">
        <v>3</v>
      </c>
      <c r="I10" s="2"/>
      <c r="J10" s="2" t="s">
        <v>3</v>
      </c>
      <c r="K10" s="24">
        <v>-11907</v>
      </c>
      <c r="L10" s="4"/>
      <c r="M10" s="2" t="s">
        <v>3</v>
      </c>
      <c r="N10" s="24">
        <v>1590</v>
      </c>
      <c r="O10" s="4" t="s">
        <v>3</v>
      </c>
    </row>
    <row r="11" spans="1:15" s="27" customFormat="1" ht="12.75" customHeight="1">
      <c r="A11" s="11" t="s">
        <v>9</v>
      </c>
      <c r="B11" s="2"/>
      <c r="C11" s="2" t="s">
        <v>3</v>
      </c>
      <c r="D11" s="24">
        <v>44881</v>
      </c>
      <c r="E11" s="4"/>
      <c r="F11" s="2" t="s">
        <v>3</v>
      </c>
      <c r="G11" s="24">
        <v>43652</v>
      </c>
      <c r="H11" s="4" t="s">
        <v>3</v>
      </c>
      <c r="I11" s="2"/>
      <c r="J11" s="2" t="s">
        <v>3</v>
      </c>
      <c r="K11" s="24">
        <v>178879</v>
      </c>
      <c r="L11" s="4"/>
      <c r="M11" s="2" t="s">
        <v>3</v>
      </c>
      <c r="N11" s="24">
        <v>171308</v>
      </c>
      <c r="O11" s="4" t="s">
        <v>3</v>
      </c>
    </row>
    <row r="12" spans="1:15" s="25" customFormat="1" ht="12.75" customHeight="1">
      <c r="A12" s="11" t="s">
        <v>132</v>
      </c>
      <c r="B12" s="2"/>
      <c r="C12" s="2"/>
      <c r="D12" s="24">
        <v>6570</v>
      </c>
      <c r="E12" s="4"/>
      <c r="F12" s="2"/>
      <c r="G12" s="24">
        <v>5328</v>
      </c>
      <c r="H12" s="4"/>
      <c r="I12" s="2"/>
      <c r="J12" s="2"/>
      <c r="K12" s="24">
        <v>20409</v>
      </c>
      <c r="L12" s="4"/>
      <c r="M12" s="2"/>
      <c r="N12" s="24">
        <v>16509</v>
      </c>
      <c r="O12" s="4"/>
    </row>
    <row r="13" spans="1:15" s="27" customFormat="1" ht="12.75" customHeight="1">
      <c r="A13" s="11" t="s">
        <v>14</v>
      </c>
      <c r="B13" s="2"/>
      <c r="C13" s="2" t="s">
        <v>3</v>
      </c>
      <c r="D13" s="24">
        <v>13605</v>
      </c>
      <c r="E13" s="4"/>
      <c r="F13" s="2" t="s">
        <v>3</v>
      </c>
      <c r="G13" s="24">
        <v>43510</v>
      </c>
      <c r="H13" s="4" t="s">
        <v>3</v>
      </c>
      <c r="I13" s="2"/>
      <c r="J13" s="2" t="s">
        <v>3</v>
      </c>
      <c r="K13" s="24">
        <v>77520</v>
      </c>
      <c r="L13" s="4"/>
      <c r="M13" s="2" t="s">
        <v>3</v>
      </c>
      <c r="N13" s="24">
        <v>96875</v>
      </c>
      <c r="O13" s="4" t="s">
        <v>3</v>
      </c>
    </row>
    <row r="14" spans="1:15" s="25" customFormat="1" ht="12.75" customHeight="1">
      <c r="A14" s="11" t="s">
        <v>133</v>
      </c>
      <c r="B14" s="2"/>
      <c r="C14" s="2" t="s">
        <v>3</v>
      </c>
      <c r="D14" s="24">
        <v>10715</v>
      </c>
      <c r="E14" s="4"/>
      <c r="F14" s="2"/>
      <c r="G14" s="24">
        <v>40</v>
      </c>
      <c r="H14" s="4" t="s">
        <v>3</v>
      </c>
      <c r="I14" s="2"/>
      <c r="J14" s="2" t="s">
        <v>3</v>
      </c>
      <c r="K14" s="24">
        <v>4409</v>
      </c>
      <c r="L14" s="4"/>
      <c r="M14" s="2"/>
      <c r="N14" s="24">
        <v>-4702</v>
      </c>
      <c r="O14" s="4" t="s">
        <v>3</v>
      </c>
    </row>
    <row r="15" spans="1:15" s="25" customFormat="1" ht="12.75" customHeight="1">
      <c r="A15" s="11" t="s">
        <v>126</v>
      </c>
      <c r="B15" s="2"/>
      <c r="C15" s="4"/>
      <c r="D15" s="24">
        <v>-13653</v>
      </c>
      <c r="E15" s="4"/>
      <c r="F15" s="4"/>
      <c r="G15" s="24">
        <v>-12745</v>
      </c>
      <c r="H15" s="4"/>
      <c r="I15" s="2"/>
      <c r="J15" s="4"/>
      <c r="K15" s="24">
        <v>-13653</v>
      </c>
      <c r="L15" s="4"/>
      <c r="M15" s="4"/>
      <c r="N15" s="24">
        <v>-12745</v>
      </c>
      <c r="O15" s="4"/>
    </row>
    <row r="16" spans="1:15" s="25" customFormat="1" ht="12.75" customHeight="1">
      <c r="A16" s="11" t="s">
        <v>184</v>
      </c>
      <c r="B16" s="2"/>
      <c r="C16" s="4"/>
      <c r="D16" s="24">
        <v>1000</v>
      </c>
      <c r="E16" s="4"/>
      <c r="F16" s="4"/>
      <c r="G16" s="24">
        <v>0</v>
      </c>
      <c r="H16" s="4"/>
      <c r="I16" s="2"/>
      <c r="J16" s="4"/>
      <c r="K16" s="24">
        <v>1000</v>
      </c>
      <c r="L16" s="4"/>
      <c r="M16" s="4"/>
      <c r="N16" s="24">
        <v>0</v>
      </c>
      <c r="O16" s="4"/>
    </row>
    <row r="17" spans="1:15" s="25" customFormat="1" ht="12.75" customHeight="1" thickBot="1">
      <c r="A17" s="11" t="s">
        <v>36</v>
      </c>
      <c r="B17" s="2"/>
      <c r="C17" s="30" t="s">
        <v>2</v>
      </c>
      <c r="D17" s="31">
        <f>SUM(D8:D16)</f>
        <v>154749</v>
      </c>
      <c r="E17" s="4"/>
      <c r="F17" s="30" t="s">
        <v>2</v>
      </c>
      <c r="G17" s="31">
        <f>SUM(G8:G16)</f>
        <v>140088</v>
      </c>
      <c r="H17" s="4" t="s">
        <v>3</v>
      </c>
      <c r="I17" s="2"/>
      <c r="J17" s="30" t="s">
        <v>2</v>
      </c>
      <c r="K17" s="31">
        <f>SUM(K8:K16)</f>
        <v>617339</v>
      </c>
      <c r="L17" s="4"/>
      <c r="M17" s="30" t="s">
        <v>2</v>
      </c>
      <c r="N17" s="31">
        <f>SUM(N8:N16)</f>
        <v>547016</v>
      </c>
      <c r="O17" s="4" t="s">
        <v>3</v>
      </c>
    </row>
    <row r="18" spans="1:15" s="27" customFormat="1" ht="12.75" customHeight="1" thickTop="1">
      <c r="A18" s="11" t="s">
        <v>66</v>
      </c>
      <c r="B18" s="2"/>
      <c r="C18" s="4"/>
      <c r="D18" s="24">
        <v>-44881</v>
      </c>
      <c r="E18" s="4"/>
      <c r="F18" s="4"/>
      <c r="G18" s="24">
        <v>-43652</v>
      </c>
      <c r="H18" s="4"/>
      <c r="I18" s="2"/>
      <c r="J18" s="4"/>
      <c r="K18" s="24">
        <v>-178879</v>
      </c>
      <c r="L18" s="4"/>
      <c r="M18" s="4"/>
      <c r="N18" s="24">
        <v>-171308</v>
      </c>
      <c r="O18" s="4"/>
    </row>
    <row r="19" spans="1:15" s="27" customFormat="1" ht="12.75" customHeight="1">
      <c r="A19" s="11" t="s">
        <v>151</v>
      </c>
      <c r="B19" s="2"/>
      <c r="C19" s="4"/>
      <c r="D19" s="24">
        <v>31571</v>
      </c>
      <c r="E19" s="4"/>
      <c r="F19" s="4"/>
      <c r="G19" s="24">
        <v>31781</v>
      </c>
      <c r="H19" s="4"/>
      <c r="I19" s="2"/>
      <c r="J19" s="4"/>
      <c r="K19" s="24">
        <v>126659</v>
      </c>
      <c r="L19" s="4"/>
      <c r="M19" s="4"/>
      <c r="N19" s="24">
        <v>124580</v>
      </c>
      <c r="O19" s="4"/>
    </row>
    <row r="20" spans="1:15" s="25" customFormat="1" ht="12.75" customHeight="1" thickBot="1">
      <c r="A20" s="11" t="s">
        <v>67</v>
      </c>
      <c r="B20" s="2"/>
      <c r="C20" s="30" t="s">
        <v>2</v>
      </c>
      <c r="D20" s="31">
        <f>SUM(D17:D19)</f>
        <v>141439</v>
      </c>
      <c r="E20" s="4"/>
      <c r="F20" s="30" t="s">
        <v>2</v>
      </c>
      <c r="G20" s="31">
        <f>SUM(G17:G19)</f>
        <v>128217</v>
      </c>
      <c r="H20" s="4"/>
      <c r="I20" s="2"/>
      <c r="J20" s="30" t="s">
        <v>2</v>
      </c>
      <c r="K20" s="31">
        <f>SUM(K17:K19)</f>
        <v>565119</v>
      </c>
      <c r="L20" s="4"/>
      <c r="M20" s="30" t="s">
        <v>2</v>
      </c>
      <c r="N20" s="31">
        <f>SUM(N17:N19)</f>
        <v>500288</v>
      </c>
      <c r="O20" s="4"/>
    </row>
    <row r="21" spans="1:15" s="25" customFormat="1" ht="12.75" customHeight="1" thickTop="1">
      <c r="A21" s="11" t="s">
        <v>185</v>
      </c>
      <c r="B21" s="2"/>
      <c r="C21" s="4"/>
      <c r="D21" s="34">
        <v>33.799999999999997</v>
      </c>
      <c r="E21" s="4" t="s">
        <v>21</v>
      </c>
      <c r="F21" s="4"/>
      <c r="G21" s="34">
        <v>21.7</v>
      </c>
      <c r="H21" s="4" t="s">
        <v>68</v>
      </c>
      <c r="I21" s="2"/>
      <c r="J21" s="4"/>
      <c r="K21" s="34">
        <v>30.3</v>
      </c>
      <c r="L21" s="4" t="s">
        <v>21</v>
      </c>
      <c r="M21" s="4"/>
      <c r="N21" s="34">
        <v>25.4</v>
      </c>
      <c r="O21" s="4" t="s">
        <v>68</v>
      </c>
    </row>
    <row r="22" spans="1:15" s="25" customFormat="1" ht="12.75" customHeight="1">
      <c r="A22" s="42" t="s">
        <v>112</v>
      </c>
      <c r="B22" s="2"/>
      <c r="C22" s="4"/>
      <c r="D22" s="34">
        <v>52.8</v>
      </c>
      <c r="E22" s="4" t="s">
        <v>21</v>
      </c>
      <c r="F22" s="4"/>
      <c r="G22" s="34">
        <v>50.6</v>
      </c>
      <c r="H22" s="4" t="s">
        <v>68</v>
      </c>
      <c r="I22" s="2"/>
      <c r="J22" s="4"/>
      <c r="K22" s="34">
        <v>51.9</v>
      </c>
      <c r="L22" s="4" t="s">
        <v>21</v>
      </c>
      <c r="M22" s="4"/>
      <c r="N22" s="34">
        <v>50.8</v>
      </c>
      <c r="O22" s="4" t="s">
        <v>68</v>
      </c>
    </row>
    <row r="23" spans="1:15" s="25" customFormat="1" ht="12.75" customHeight="1">
      <c r="A23" s="42" t="s">
        <v>113</v>
      </c>
      <c r="B23" s="2"/>
      <c r="C23" s="4"/>
      <c r="D23" s="34">
        <v>48.3</v>
      </c>
      <c r="E23" s="4" t="s">
        <v>21</v>
      </c>
      <c r="F23" s="4"/>
      <c r="G23" s="34">
        <v>46.3</v>
      </c>
      <c r="H23" s="4" t="s">
        <v>68</v>
      </c>
      <c r="I23" s="2"/>
      <c r="J23" s="4"/>
      <c r="K23" s="34">
        <v>47.5</v>
      </c>
      <c r="L23" s="4" t="s">
        <v>21</v>
      </c>
      <c r="M23" s="4"/>
      <c r="N23" s="34">
        <v>46.5</v>
      </c>
      <c r="O23" s="4" t="s">
        <v>68</v>
      </c>
    </row>
    <row r="24" spans="1:15">
      <c r="A24" s="68"/>
      <c r="B24" s="69"/>
      <c r="C24" s="120"/>
      <c r="D24" s="71"/>
      <c r="E24" s="4"/>
      <c r="F24" s="4"/>
      <c r="G24" s="71"/>
      <c r="H24" s="4"/>
      <c r="I24" s="69"/>
      <c r="J24" s="120"/>
      <c r="K24" s="71"/>
      <c r="L24" s="4"/>
      <c r="M24" s="4"/>
      <c r="N24" s="71"/>
      <c r="O24" s="4"/>
    </row>
    <row r="25" spans="1:15">
      <c r="D25" s="121"/>
      <c r="G25" s="121"/>
      <c r="K25" s="121"/>
      <c r="N25" s="121"/>
    </row>
    <row r="26" spans="1:15">
      <c r="D26" s="121"/>
      <c r="G26" s="121"/>
      <c r="K26" s="121"/>
      <c r="N26" s="121"/>
    </row>
  </sheetData>
  <mergeCells count="6">
    <mergeCell ref="F7:G7"/>
    <mergeCell ref="C7:D7"/>
    <mergeCell ref="C6:G6"/>
    <mergeCell ref="J6:N6"/>
    <mergeCell ref="J7:K7"/>
    <mergeCell ref="M7:N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4"/>
  <sheetViews>
    <sheetView zoomScale="120" zoomScaleNormal="120" workbookViewId="0"/>
  </sheetViews>
  <sheetFormatPr defaultColWidth="9.140625" defaultRowHeight="9"/>
  <cols>
    <col min="1" max="1" width="37.7109375" style="6" customWidth="1"/>
    <col min="2" max="3" width="1.7109375" style="3" customWidth="1"/>
    <col min="4" max="4" width="10.7109375" style="6" customWidth="1"/>
    <col min="5" max="5" width="1.28515625" style="56" customWidth="1"/>
    <col min="6" max="6" width="1.7109375" style="3" customWidth="1"/>
    <col min="7" max="7" width="11" style="6" customWidth="1"/>
    <col min="8" max="9" width="1.7109375" style="3" customWidth="1"/>
    <col min="10" max="10" width="10.7109375" style="6" customWidth="1"/>
    <col min="11" max="11" width="1.28515625" style="56" customWidth="1"/>
    <col min="12" max="12" width="1.7109375" style="3" customWidth="1"/>
    <col min="13" max="13" width="11" style="6" customWidth="1"/>
    <col min="14" max="16384" width="9.140625" style="6"/>
  </cols>
  <sheetData>
    <row r="1" spans="1:13" ht="15.75">
      <c r="A1" s="16" t="s">
        <v>89</v>
      </c>
      <c r="E1" s="3"/>
      <c r="F1" s="56"/>
      <c r="K1" s="3"/>
      <c r="L1" s="56"/>
    </row>
    <row r="2" spans="1:13" ht="25.5">
      <c r="A2" s="18" t="s">
        <v>93</v>
      </c>
      <c r="E2" s="3"/>
      <c r="F2" s="56"/>
      <c r="K2" s="3"/>
      <c r="L2" s="56"/>
    </row>
    <row r="3" spans="1:13" s="20" customFormat="1" ht="12.75" customHeight="1">
      <c r="A3" s="240" t="str">
        <f>'Select Financial Results QTD'!A3</f>
        <v>December 31, 2022</v>
      </c>
      <c r="B3" s="21" t="s">
        <v>0</v>
      </c>
      <c r="C3" s="3"/>
      <c r="D3" s="58"/>
      <c r="E3" s="10" t="s">
        <v>1</v>
      </c>
      <c r="F3" s="56"/>
      <c r="G3" s="276" t="s">
        <v>0</v>
      </c>
      <c r="H3" s="276"/>
      <c r="I3" s="276"/>
      <c r="J3" s="276"/>
      <c r="K3" s="10" t="s">
        <v>1</v>
      </c>
      <c r="L3" s="56"/>
      <c r="M3" s="58"/>
    </row>
    <row r="4" spans="1:13">
      <c r="A4" s="5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20" customFormat="1">
      <c r="A5" s="65" t="s">
        <v>146</v>
      </c>
      <c r="B5" s="21"/>
      <c r="C5" s="183"/>
      <c r="D5" s="183"/>
      <c r="E5" s="10"/>
      <c r="F5" s="183"/>
      <c r="G5" s="183"/>
      <c r="H5" s="21"/>
      <c r="I5" s="183"/>
      <c r="J5" s="183"/>
      <c r="K5" s="10"/>
      <c r="L5" s="183"/>
      <c r="M5" s="183"/>
    </row>
    <row r="6" spans="1:13" s="20" customFormat="1">
      <c r="A6" s="22"/>
      <c r="B6" s="21"/>
      <c r="C6" s="280" t="s">
        <v>181</v>
      </c>
      <c r="D6" s="280"/>
      <c r="E6" s="280"/>
      <c r="F6" s="280"/>
      <c r="G6" s="280"/>
      <c r="H6" s="21"/>
      <c r="I6" s="280" t="s">
        <v>178</v>
      </c>
      <c r="J6" s="280"/>
      <c r="K6" s="280"/>
      <c r="L6" s="280"/>
      <c r="M6" s="280"/>
    </row>
    <row r="7" spans="1:13" s="20" customFormat="1">
      <c r="A7" s="8"/>
      <c r="B7" s="21" t="s">
        <v>0</v>
      </c>
      <c r="C7" s="278">
        <v>2022</v>
      </c>
      <c r="D7" s="278"/>
      <c r="E7" s="21" t="s">
        <v>0</v>
      </c>
      <c r="F7" s="278">
        <v>2021</v>
      </c>
      <c r="G7" s="278"/>
      <c r="H7" s="21" t="s">
        <v>0</v>
      </c>
      <c r="I7" s="278">
        <v>2022</v>
      </c>
      <c r="J7" s="278"/>
      <c r="K7" s="21" t="s">
        <v>0</v>
      </c>
      <c r="L7" s="278">
        <v>2021</v>
      </c>
      <c r="M7" s="278"/>
    </row>
    <row r="8" spans="1:13" s="25" customFormat="1" ht="9.75" thickBot="1">
      <c r="A8" s="35" t="s">
        <v>134</v>
      </c>
      <c r="B8" s="4"/>
      <c r="C8" s="166" t="s">
        <v>2</v>
      </c>
      <c r="D8" s="43">
        <v>0.42</v>
      </c>
      <c r="E8" s="44"/>
      <c r="F8" s="32" t="s">
        <v>2</v>
      </c>
      <c r="G8" s="43">
        <v>0.23</v>
      </c>
      <c r="H8" s="4"/>
      <c r="I8" s="166" t="s">
        <v>2</v>
      </c>
      <c r="J8" s="43">
        <v>1.48</v>
      </c>
      <c r="K8" s="44"/>
      <c r="L8" s="32" t="s">
        <v>2</v>
      </c>
      <c r="M8" s="43">
        <v>1.0900000000000001</v>
      </c>
    </row>
    <row r="9" spans="1:13" s="25" customFormat="1" ht="12.75" customHeight="1" thickTop="1">
      <c r="A9" s="36" t="s">
        <v>45</v>
      </c>
      <c r="B9" s="2"/>
      <c r="C9" s="2" t="s">
        <v>2</v>
      </c>
      <c r="D9" s="274">
        <v>88946</v>
      </c>
      <c r="E9" s="44"/>
      <c r="F9" s="4" t="s">
        <v>149</v>
      </c>
      <c r="G9" s="45">
        <v>48890</v>
      </c>
      <c r="H9" s="2"/>
      <c r="I9" s="2" t="s">
        <v>2</v>
      </c>
      <c r="J9" s="45">
        <v>309338</v>
      </c>
      <c r="K9" s="44"/>
      <c r="L9" s="4" t="s">
        <v>149</v>
      </c>
      <c r="M9" s="45">
        <v>226828</v>
      </c>
    </row>
    <row r="10" spans="1:13" s="25" customFormat="1">
      <c r="A10" s="36" t="s">
        <v>186</v>
      </c>
      <c r="B10" s="2"/>
      <c r="C10" s="28" t="s">
        <v>3</v>
      </c>
      <c r="D10" s="275">
        <v>10056</v>
      </c>
      <c r="E10" s="44"/>
      <c r="F10" s="28" t="s">
        <v>3</v>
      </c>
      <c r="G10" s="46">
        <v>11115</v>
      </c>
      <c r="H10" s="2"/>
      <c r="I10" s="28" t="s">
        <v>3</v>
      </c>
      <c r="J10" s="46">
        <v>50275</v>
      </c>
      <c r="K10" s="44"/>
      <c r="L10" s="28" t="s">
        <v>3</v>
      </c>
      <c r="M10" s="46">
        <v>46280</v>
      </c>
    </row>
    <row r="11" spans="1:13" s="25" customFormat="1">
      <c r="A11" s="36" t="s">
        <v>15</v>
      </c>
      <c r="B11" s="4"/>
      <c r="C11" s="4"/>
      <c r="D11" s="45">
        <f>SUM(D9:D10)</f>
        <v>99002</v>
      </c>
      <c r="E11" s="44"/>
      <c r="F11" s="4"/>
      <c r="G11" s="45">
        <f>SUM(G9:G10)</f>
        <v>60005</v>
      </c>
      <c r="H11" s="4"/>
      <c r="I11" s="4"/>
      <c r="J11" s="45">
        <f>SUM(J9:J10)</f>
        <v>359613</v>
      </c>
      <c r="K11" s="44"/>
      <c r="L11" s="4"/>
      <c r="M11" s="45">
        <f>SUM(M9:M10)</f>
        <v>273108</v>
      </c>
    </row>
    <row r="12" spans="1:13" s="25" customFormat="1">
      <c r="A12" s="36" t="s">
        <v>14</v>
      </c>
      <c r="B12" s="2"/>
      <c r="C12" s="2"/>
      <c r="D12" s="45">
        <v>13605</v>
      </c>
      <c r="E12" s="44"/>
      <c r="F12" s="4"/>
      <c r="G12" s="45">
        <v>43510</v>
      </c>
      <c r="H12" s="2"/>
      <c r="I12" s="2"/>
      <c r="J12" s="45">
        <v>77520</v>
      </c>
      <c r="K12" s="44"/>
      <c r="L12" s="4"/>
      <c r="M12" s="45">
        <v>96875</v>
      </c>
    </row>
    <row r="13" spans="1:13" s="25" customFormat="1">
      <c r="A13" s="36" t="s">
        <v>187</v>
      </c>
      <c r="B13" s="2"/>
      <c r="C13" s="2"/>
      <c r="D13" s="45">
        <v>1029</v>
      </c>
      <c r="E13" s="44"/>
      <c r="F13" s="4"/>
      <c r="G13" s="45">
        <v>-113</v>
      </c>
      <c r="H13" s="2"/>
      <c r="I13" s="2"/>
      <c r="J13" s="45">
        <v>1069</v>
      </c>
      <c r="K13" s="44"/>
      <c r="L13" s="4"/>
      <c r="M13" s="45">
        <v>5073</v>
      </c>
    </row>
    <row r="14" spans="1:13" s="27" customFormat="1">
      <c r="A14" s="36" t="s">
        <v>152</v>
      </c>
      <c r="B14" s="2"/>
      <c r="C14" s="4" t="s">
        <v>3</v>
      </c>
      <c r="D14" s="45">
        <v>31571</v>
      </c>
      <c r="E14" s="44"/>
      <c r="F14" s="4"/>
      <c r="G14" s="45">
        <v>31781</v>
      </c>
      <c r="H14" s="2"/>
      <c r="I14" s="4" t="s">
        <v>3</v>
      </c>
      <c r="J14" s="45">
        <v>126659</v>
      </c>
      <c r="K14" s="44"/>
      <c r="L14" s="4"/>
      <c r="M14" s="45">
        <v>124580</v>
      </c>
    </row>
    <row r="15" spans="1:13" s="27" customFormat="1">
      <c r="A15" s="36" t="s">
        <v>132</v>
      </c>
      <c r="B15" s="2"/>
      <c r="C15" s="4" t="s">
        <v>3</v>
      </c>
      <c r="D15" s="45">
        <v>6570</v>
      </c>
      <c r="E15" s="44"/>
      <c r="F15" s="4"/>
      <c r="G15" s="45">
        <v>5328</v>
      </c>
      <c r="H15" s="2"/>
      <c r="I15" s="4" t="s">
        <v>3</v>
      </c>
      <c r="J15" s="45">
        <v>20409</v>
      </c>
      <c r="K15" s="44"/>
      <c r="L15" s="4"/>
      <c r="M15" s="45">
        <v>16509</v>
      </c>
    </row>
    <row r="16" spans="1:13" s="27" customFormat="1">
      <c r="A16" s="36" t="s">
        <v>188</v>
      </c>
      <c r="B16" s="2"/>
      <c r="C16" s="4"/>
      <c r="D16" s="45">
        <v>10715</v>
      </c>
      <c r="E16" s="44"/>
      <c r="F16" s="4"/>
      <c r="G16" s="45">
        <v>40</v>
      </c>
      <c r="H16" s="2"/>
      <c r="I16" s="4"/>
      <c r="J16" s="45">
        <v>4409</v>
      </c>
      <c r="K16" s="44"/>
      <c r="L16" s="4"/>
      <c r="M16" s="45">
        <v>-4702</v>
      </c>
    </row>
    <row r="17" spans="1:13" s="27" customFormat="1">
      <c r="A17" s="36" t="s">
        <v>126</v>
      </c>
      <c r="B17" s="2"/>
      <c r="C17" s="4"/>
      <c r="D17" s="45">
        <v>-13653</v>
      </c>
      <c r="E17" s="44"/>
      <c r="F17" s="4"/>
      <c r="G17" s="45">
        <v>-12745</v>
      </c>
      <c r="H17" s="2"/>
      <c r="I17" s="4"/>
      <c r="J17" s="45">
        <v>-13653</v>
      </c>
      <c r="K17" s="44"/>
      <c r="L17" s="4"/>
      <c r="M17" s="45">
        <v>-12745</v>
      </c>
    </row>
    <row r="18" spans="1:13" s="27" customFormat="1">
      <c r="A18" s="36" t="s">
        <v>184</v>
      </c>
      <c r="B18" s="2"/>
      <c r="C18" s="4"/>
      <c r="D18" s="45">
        <v>1000</v>
      </c>
      <c r="E18" s="44"/>
      <c r="F18" s="4"/>
      <c r="G18" s="45">
        <v>0</v>
      </c>
      <c r="H18" s="2"/>
      <c r="I18" s="4"/>
      <c r="J18" s="45">
        <v>1000</v>
      </c>
      <c r="K18" s="44"/>
      <c r="L18" s="4"/>
      <c r="M18" s="45">
        <v>0</v>
      </c>
    </row>
    <row r="19" spans="1:13" s="25" customFormat="1">
      <c r="A19" s="36" t="s">
        <v>37</v>
      </c>
      <c r="B19" s="2"/>
      <c r="C19" s="4"/>
      <c r="D19" s="47">
        <f>SUM(D11:D18)</f>
        <v>149839</v>
      </c>
      <c r="E19" s="44"/>
      <c r="F19" s="4"/>
      <c r="G19" s="47">
        <f>SUM(G11:G18)</f>
        <v>127806</v>
      </c>
      <c r="H19" s="2"/>
      <c r="I19" s="4"/>
      <c r="J19" s="47">
        <f>SUM(J11:J18)</f>
        <v>577026</v>
      </c>
      <c r="K19" s="44"/>
      <c r="L19" s="4"/>
      <c r="M19" s="47">
        <f>SUM(M11:M18)</f>
        <v>498698</v>
      </c>
    </row>
    <row r="20" spans="1:13" s="25" customFormat="1">
      <c r="A20" s="36" t="s">
        <v>135</v>
      </c>
      <c r="B20" s="2"/>
      <c r="C20" s="4"/>
      <c r="D20" s="45">
        <v>-32964</v>
      </c>
      <c r="E20" s="44"/>
      <c r="F20" s="4"/>
      <c r="G20" s="45">
        <v>-28117</v>
      </c>
      <c r="H20" s="2"/>
      <c r="I20" s="4"/>
      <c r="J20" s="45">
        <v>-126946</v>
      </c>
      <c r="K20" s="44"/>
      <c r="L20" s="4"/>
      <c r="M20" s="45">
        <v>-109713</v>
      </c>
    </row>
    <row r="21" spans="1:13" s="25" customFormat="1" ht="9.75" thickBot="1">
      <c r="A21" s="36" t="s">
        <v>38</v>
      </c>
      <c r="B21" s="4"/>
      <c r="C21" s="30" t="s">
        <v>2</v>
      </c>
      <c r="D21" s="48">
        <f>D19+D20</f>
        <v>116875</v>
      </c>
      <c r="E21" s="44" t="s">
        <v>3</v>
      </c>
      <c r="F21" s="30" t="s">
        <v>2</v>
      </c>
      <c r="G21" s="48">
        <f>G19+G20</f>
        <v>99689</v>
      </c>
      <c r="H21" s="4"/>
      <c r="I21" s="30" t="s">
        <v>2</v>
      </c>
      <c r="J21" s="48">
        <f>J19+J20</f>
        <v>450080</v>
      </c>
      <c r="K21" s="44" t="s">
        <v>3</v>
      </c>
      <c r="L21" s="30" t="s">
        <v>2</v>
      </c>
      <c r="M21" s="48">
        <f>M19+M20</f>
        <v>388985</v>
      </c>
    </row>
    <row r="22" spans="1:13" s="25" customFormat="1" ht="10.5" thickTop="1" thickBot="1">
      <c r="A22" s="35" t="s">
        <v>39</v>
      </c>
      <c r="B22" s="4"/>
      <c r="C22" s="37" t="s">
        <v>2</v>
      </c>
      <c r="D22" s="247">
        <v>0.49</v>
      </c>
      <c r="E22" s="44"/>
      <c r="F22" s="37" t="s">
        <v>2</v>
      </c>
      <c r="G22" s="247">
        <v>0.42</v>
      </c>
      <c r="H22" s="4"/>
      <c r="I22" s="37" t="s">
        <v>2</v>
      </c>
      <c r="J22" s="247">
        <v>1.9</v>
      </c>
      <c r="K22" s="44"/>
      <c r="L22" s="37" t="s">
        <v>2</v>
      </c>
      <c r="M22" s="247">
        <v>1.63</v>
      </c>
    </row>
    <row r="23" spans="1:13" ht="9.75" thickTop="1">
      <c r="A23" s="122"/>
      <c r="B23" s="69"/>
      <c r="C23" s="120"/>
      <c r="D23" s="71"/>
      <c r="E23" s="4"/>
      <c r="F23" s="4"/>
      <c r="G23" s="71"/>
      <c r="H23" s="69"/>
      <c r="I23" s="120"/>
      <c r="J23" s="71"/>
      <c r="K23" s="4"/>
      <c r="L23" s="4"/>
      <c r="M23" s="71"/>
    </row>
    <row r="24" spans="1:13">
      <c r="A24" s="68"/>
      <c r="B24" s="69"/>
      <c r="C24" s="69"/>
      <c r="D24" s="71"/>
      <c r="E24" s="4"/>
      <c r="F24" s="4"/>
      <c r="G24" s="71"/>
      <c r="H24" s="69"/>
      <c r="I24" s="69"/>
      <c r="J24" s="71"/>
      <c r="K24" s="4"/>
      <c r="L24" s="4"/>
      <c r="M24" s="71"/>
    </row>
  </sheetData>
  <mergeCells count="6">
    <mergeCell ref="F7:G7"/>
    <mergeCell ref="C7:D7"/>
    <mergeCell ref="C6:G6"/>
    <mergeCell ref="I6:M6"/>
    <mergeCell ref="I7:J7"/>
    <mergeCell ref="L7:M7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  <ignoredErrors>
    <ignoredError sqref="D11:N1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zoomScale="120" zoomScaleNormal="120" workbookViewId="0"/>
  </sheetViews>
  <sheetFormatPr defaultColWidth="9.140625" defaultRowHeight="9"/>
  <cols>
    <col min="1" max="1" width="56.7109375" style="6" customWidth="1"/>
    <col min="2" max="3" width="1.7109375" style="3" customWidth="1"/>
    <col min="4" max="4" width="11.7109375" style="6" customWidth="1"/>
    <col min="5" max="5" width="1.42578125" style="3" customWidth="1"/>
    <col min="6" max="6" width="1.7109375" style="3" customWidth="1"/>
    <col min="7" max="7" width="11.7109375" style="6" customWidth="1"/>
    <col min="8" max="9" width="1.7109375" style="3" customWidth="1"/>
    <col min="10" max="10" width="11.7109375" style="6" customWidth="1"/>
    <col min="11" max="11" width="1.42578125" style="3" customWidth="1"/>
    <col min="12" max="12" width="1.7109375" style="3" customWidth="1"/>
    <col min="13" max="13" width="11.7109375" style="6" customWidth="1"/>
    <col min="14" max="16384" width="9.140625" style="6"/>
  </cols>
  <sheetData>
    <row r="1" spans="1:13" ht="15.75">
      <c r="A1" s="16" t="s">
        <v>89</v>
      </c>
      <c r="F1" s="56"/>
      <c r="L1" s="56"/>
    </row>
    <row r="2" spans="1:13" ht="38.25">
      <c r="A2" s="18" t="s">
        <v>167</v>
      </c>
      <c r="F2" s="56"/>
      <c r="L2" s="56"/>
    </row>
    <row r="3" spans="1:13" s="20" customFormat="1" ht="10.5" customHeight="1">
      <c r="A3" s="241" t="str">
        <f>'Select Financial Results QTD'!A3</f>
        <v>December 31, 2022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>
      <c r="C4" s="183"/>
      <c r="D4" s="183"/>
      <c r="F4" s="183"/>
      <c r="G4" s="183"/>
      <c r="I4" s="183"/>
      <c r="J4" s="183"/>
      <c r="L4" s="183"/>
      <c r="M4" s="183"/>
    </row>
    <row r="5" spans="1:13">
      <c r="C5" s="183"/>
      <c r="D5" s="183"/>
      <c r="F5" s="183"/>
      <c r="G5" s="183"/>
      <c r="I5" s="183"/>
      <c r="J5" s="183"/>
      <c r="L5" s="183"/>
      <c r="M5" s="183"/>
    </row>
    <row r="6" spans="1:13">
      <c r="C6" s="183"/>
      <c r="D6" s="183"/>
      <c r="F6" s="183"/>
      <c r="G6" s="183"/>
      <c r="I6" s="183"/>
      <c r="J6" s="183"/>
      <c r="L6" s="183"/>
      <c r="M6" s="183"/>
    </row>
    <row r="7" spans="1:13" s="25" customFormat="1" ht="10.35" customHeight="1">
      <c r="A7" s="8" t="s">
        <v>153</v>
      </c>
      <c r="B7" s="2"/>
      <c r="C7" s="281" t="s">
        <v>181</v>
      </c>
      <c r="D7" s="281"/>
      <c r="E7" s="281"/>
      <c r="F7" s="281"/>
      <c r="G7" s="281"/>
      <c r="H7" s="2"/>
      <c r="I7" s="281" t="s">
        <v>178</v>
      </c>
      <c r="J7" s="281"/>
      <c r="K7" s="281"/>
      <c r="L7" s="281"/>
      <c r="M7" s="281"/>
    </row>
    <row r="8" spans="1:13" s="25" customFormat="1">
      <c r="A8" s="266" t="s">
        <v>168</v>
      </c>
      <c r="B8" s="10" t="s">
        <v>0</v>
      </c>
      <c r="C8" s="279">
        <v>2022</v>
      </c>
      <c r="D8" s="279"/>
      <c r="E8" s="10" t="s">
        <v>0</v>
      </c>
      <c r="F8" s="279">
        <v>2021</v>
      </c>
      <c r="G8" s="279"/>
      <c r="H8" s="10" t="s">
        <v>0</v>
      </c>
      <c r="I8" s="279">
        <v>2022</v>
      </c>
      <c r="J8" s="279"/>
      <c r="K8" s="10" t="s">
        <v>0</v>
      </c>
      <c r="L8" s="279">
        <v>2021</v>
      </c>
      <c r="M8" s="279"/>
    </row>
    <row r="9" spans="1:13" s="25" customFormat="1">
      <c r="A9" s="38" t="s">
        <v>61</v>
      </c>
      <c r="B9" s="4"/>
      <c r="C9" s="4"/>
      <c r="D9" s="26">
        <v>210329656</v>
      </c>
      <c r="E9" s="4"/>
      <c r="F9" s="4"/>
      <c r="G9" s="26">
        <v>208282322</v>
      </c>
      <c r="H9" s="4"/>
      <c r="I9" s="4"/>
      <c r="J9" s="26">
        <v>208400040</v>
      </c>
      <c r="K9" s="4"/>
      <c r="L9" s="4"/>
      <c r="M9" s="26">
        <v>207254840</v>
      </c>
    </row>
    <row r="10" spans="1:13" s="25" customFormat="1">
      <c r="A10" s="38" t="s">
        <v>165</v>
      </c>
      <c r="B10" s="4"/>
      <c r="C10" s="4"/>
      <c r="D10" s="26">
        <v>382800</v>
      </c>
      <c r="E10" s="4"/>
      <c r="F10" s="4"/>
      <c r="G10" s="26">
        <v>0</v>
      </c>
      <c r="H10" s="4"/>
      <c r="I10" s="4"/>
      <c r="J10" s="26">
        <v>193441</v>
      </c>
      <c r="K10" s="4"/>
      <c r="L10" s="4"/>
      <c r="M10" s="26">
        <v>0</v>
      </c>
    </row>
    <row r="11" spans="1:13" s="25" customFormat="1">
      <c r="A11" s="38" t="s">
        <v>136</v>
      </c>
      <c r="B11" s="4"/>
      <c r="C11" s="4"/>
      <c r="D11" s="26">
        <v>26347881</v>
      </c>
      <c r="E11" s="4"/>
      <c r="F11" s="4"/>
      <c r="G11" s="26">
        <v>30529403</v>
      </c>
      <c r="H11" s="4"/>
      <c r="I11" s="4"/>
      <c r="J11" s="26">
        <v>28830686</v>
      </c>
      <c r="K11" s="4"/>
      <c r="L11" s="4"/>
      <c r="M11" s="26">
        <v>30699577</v>
      </c>
    </row>
    <row r="12" spans="1:13" ht="9.75" thickBot="1">
      <c r="A12" s="38" t="s">
        <v>60</v>
      </c>
      <c r="B12" s="4"/>
      <c r="C12" s="250"/>
      <c r="D12" s="251">
        <f>SUM(D9:D11)</f>
        <v>237060337</v>
      </c>
      <c r="E12" s="4"/>
      <c r="F12" s="250"/>
      <c r="G12" s="251">
        <f>SUM(G9:G11)</f>
        <v>238811725</v>
      </c>
      <c r="H12" s="4"/>
      <c r="I12" s="250"/>
      <c r="J12" s="251">
        <f>SUM(J9:J11)</f>
        <v>237424167</v>
      </c>
      <c r="K12" s="4"/>
      <c r="L12" s="250"/>
      <c r="M12" s="251">
        <f>SUM(M9:M11)</f>
        <v>237954417</v>
      </c>
    </row>
    <row r="13" spans="1:13" ht="10.5" thickTop="1" thickBot="1">
      <c r="A13" s="38" t="s">
        <v>69</v>
      </c>
      <c r="B13" s="4"/>
      <c r="C13" s="250" t="s">
        <v>2</v>
      </c>
      <c r="D13" s="251">
        <v>116875</v>
      </c>
      <c r="E13" s="4"/>
      <c r="F13" s="250" t="s">
        <v>2</v>
      </c>
      <c r="G13" s="251">
        <v>99689</v>
      </c>
      <c r="H13" s="4"/>
      <c r="I13" s="250" t="s">
        <v>2</v>
      </c>
      <c r="J13" s="251">
        <v>450080</v>
      </c>
      <c r="K13" s="4"/>
      <c r="L13" s="250" t="s">
        <v>2</v>
      </c>
      <c r="M13" s="251">
        <v>388985</v>
      </c>
    </row>
    <row r="14" spans="1:13" ht="10.5" thickTop="1" thickBot="1">
      <c r="A14" s="38" t="s">
        <v>39</v>
      </c>
      <c r="B14" s="4"/>
      <c r="C14" s="32" t="s">
        <v>2</v>
      </c>
      <c r="D14" s="39">
        <v>0.49</v>
      </c>
      <c r="E14" s="4"/>
      <c r="F14" s="32" t="s">
        <v>2</v>
      </c>
      <c r="G14" s="39">
        <v>0.42</v>
      </c>
      <c r="H14" s="4"/>
      <c r="I14" s="32" t="s">
        <v>2</v>
      </c>
      <c r="J14" s="39">
        <v>1.9</v>
      </c>
      <c r="K14" s="4"/>
      <c r="L14" s="32" t="s">
        <v>2</v>
      </c>
      <c r="M14" s="39">
        <v>1.63</v>
      </c>
    </row>
    <row r="15" spans="1:13" ht="9.75" thickTop="1"/>
    <row r="24" spans="2:12">
      <c r="B24" s="6"/>
      <c r="C24" s="6"/>
      <c r="E24" s="6"/>
      <c r="F24" s="6"/>
      <c r="H24" s="6"/>
      <c r="I24" s="6"/>
      <c r="K24" s="6"/>
      <c r="L24" s="6"/>
    </row>
  </sheetData>
  <mergeCells count="6">
    <mergeCell ref="C8:D8"/>
    <mergeCell ref="F8:G8"/>
    <mergeCell ref="C7:G7"/>
    <mergeCell ref="I8:J8"/>
    <mergeCell ref="L8:M8"/>
    <mergeCell ref="I7:M7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20" zoomScaleNormal="120" workbookViewId="0"/>
  </sheetViews>
  <sheetFormatPr defaultColWidth="9.140625" defaultRowHeight="9"/>
  <cols>
    <col min="1" max="1" width="36.5703125" style="6" customWidth="1"/>
    <col min="2" max="2" width="1.7109375" style="3" customWidth="1"/>
    <col min="3" max="3" width="1.7109375" style="60" customWidth="1"/>
    <col min="4" max="4" width="10.28515625" style="6" customWidth="1"/>
    <col min="5" max="5" width="1.7109375" style="56" customWidth="1"/>
    <col min="6" max="6" width="1.7109375" style="60" customWidth="1"/>
    <col min="7" max="7" width="10.5703125" style="6" customWidth="1"/>
    <col min="8" max="8" width="1.7109375" style="3" customWidth="1"/>
    <col min="9" max="9" width="1.7109375" style="60" customWidth="1"/>
    <col min="10" max="10" width="10.28515625" style="6" customWidth="1"/>
    <col min="11" max="11" width="1.7109375" style="56" customWidth="1"/>
    <col min="12" max="12" width="1.7109375" style="60" customWidth="1"/>
    <col min="13" max="13" width="10.5703125" style="6" customWidth="1"/>
    <col min="14" max="16384" width="9.140625" style="6"/>
  </cols>
  <sheetData>
    <row r="1" spans="1:13" ht="15.75">
      <c r="A1" s="16" t="s">
        <v>89</v>
      </c>
      <c r="C1" s="3"/>
      <c r="E1" s="3"/>
      <c r="F1" s="56"/>
      <c r="I1" s="3"/>
      <c r="K1" s="3"/>
      <c r="L1" s="56"/>
    </row>
    <row r="2" spans="1:13" ht="25.5">
      <c r="A2" s="18" t="s">
        <v>59</v>
      </c>
      <c r="C2" s="3"/>
      <c r="E2" s="3"/>
      <c r="F2" s="56"/>
      <c r="I2" s="3"/>
      <c r="K2" s="3"/>
      <c r="L2" s="56"/>
    </row>
    <row r="3" spans="1:13" s="20" customFormat="1" ht="12">
      <c r="A3" s="240" t="str">
        <f>'Select Financial Results QTD'!A3</f>
        <v>December 31, 2022</v>
      </c>
      <c r="B3" s="21" t="s">
        <v>0</v>
      </c>
      <c r="C3" s="3"/>
      <c r="D3" s="58"/>
      <c r="E3" s="10" t="s">
        <v>1</v>
      </c>
      <c r="F3" s="56"/>
      <c r="G3" s="58"/>
      <c r="H3" s="21" t="s">
        <v>0</v>
      </c>
      <c r="I3" s="3"/>
      <c r="J3" s="58"/>
      <c r="K3" s="10" t="s">
        <v>1</v>
      </c>
      <c r="L3" s="56"/>
      <c r="M3" s="58"/>
    </row>
    <row r="4" spans="1:13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s="20" customFormat="1">
      <c r="A5" s="243" t="s">
        <v>147</v>
      </c>
      <c r="B5" s="21"/>
      <c r="C5" s="183"/>
      <c r="D5" s="183"/>
      <c r="E5" s="10"/>
      <c r="F5" s="183"/>
      <c r="G5" s="183"/>
      <c r="H5" s="21"/>
      <c r="I5" s="183"/>
      <c r="J5" s="183"/>
      <c r="K5" s="10"/>
      <c r="L5" s="183"/>
      <c r="M5" s="183"/>
    </row>
    <row r="6" spans="1:13" s="20" customFormat="1">
      <c r="A6" s="22"/>
      <c r="B6" s="21"/>
      <c r="C6" s="280" t="s">
        <v>177</v>
      </c>
      <c r="D6" s="280"/>
      <c r="E6" s="280"/>
      <c r="F6" s="280"/>
      <c r="G6" s="280"/>
      <c r="H6" s="21"/>
      <c r="I6" s="280" t="s">
        <v>178</v>
      </c>
      <c r="J6" s="280"/>
      <c r="K6" s="280"/>
      <c r="L6" s="280"/>
      <c r="M6" s="280"/>
    </row>
    <row r="7" spans="1:13" s="20" customFormat="1" ht="18">
      <c r="A7" s="9" t="s">
        <v>59</v>
      </c>
      <c r="B7" s="21" t="s">
        <v>0</v>
      </c>
      <c r="C7" s="278">
        <v>2022</v>
      </c>
      <c r="D7" s="278"/>
      <c r="E7" s="21" t="s">
        <v>0</v>
      </c>
      <c r="F7" s="278">
        <v>2021</v>
      </c>
      <c r="G7" s="278"/>
      <c r="H7" s="21" t="s">
        <v>0</v>
      </c>
      <c r="I7" s="278">
        <v>2022</v>
      </c>
      <c r="J7" s="278"/>
      <c r="K7" s="21" t="s">
        <v>0</v>
      </c>
      <c r="L7" s="278">
        <v>2021</v>
      </c>
      <c r="M7" s="278"/>
    </row>
    <row r="8" spans="1:13" s="25" customFormat="1">
      <c r="A8" s="61" t="s">
        <v>46</v>
      </c>
      <c r="B8" s="2"/>
      <c r="C8" s="62" t="s">
        <v>2</v>
      </c>
      <c r="D8" s="63">
        <v>201488</v>
      </c>
      <c r="E8" s="4"/>
      <c r="F8" s="62" t="s">
        <v>2</v>
      </c>
      <c r="G8" s="63">
        <v>185702</v>
      </c>
      <c r="H8" s="2"/>
      <c r="I8" s="62" t="s">
        <v>2</v>
      </c>
      <c r="J8" s="63">
        <v>776208</v>
      </c>
      <c r="K8" s="4"/>
      <c r="L8" s="62" t="s">
        <v>2</v>
      </c>
      <c r="M8" s="63">
        <v>717619</v>
      </c>
    </row>
    <row r="9" spans="1:13" s="25" customFormat="1">
      <c r="A9" s="38" t="s">
        <v>187</v>
      </c>
      <c r="B9" s="2"/>
      <c r="C9" s="64"/>
      <c r="D9" s="24">
        <v>-1029</v>
      </c>
      <c r="E9" s="4"/>
      <c r="F9" s="64"/>
      <c r="G9" s="24">
        <v>113</v>
      </c>
      <c r="H9" s="2"/>
      <c r="I9" s="64"/>
      <c r="J9" s="24">
        <v>-1069</v>
      </c>
      <c r="K9" s="4"/>
      <c r="L9" s="64"/>
      <c r="M9" s="24">
        <v>-5073</v>
      </c>
    </row>
    <row r="10" spans="1:13" s="25" customFormat="1">
      <c r="A10" s="38" t="s">
        <v>152</v>
      </c>
      <c r="B10" s="2"/>
      <c r="C10" s="64" t="s">
        <v>3</v>
      </c>
      <c r="D10" s="24">
        <v>-31571</v>
      </c>
      <c r="E10" s="4"/>
      <c r="F10" s="64" t="s">
        <v>3</v>
      </c>
      <c r="G10" s="24">
        <v>-31781</v>
      </c>
      <c r="H10" s="2"/>
      <c r="I10" s="64" t="s">
        <v>3</v>
      </c>
      <c r="J10" s="24">
        <v>-126659</v>
      </c>
      <c r="K10" s="4"/>
      <c r="L10" s="64" t="s">
        <v>3</v>
      </c>
      <c r="M10" s="24">
        <v>-124580</v>
      </c>
    </row>
    <row r="11" spans="1:13" s="25" customFormat="1">
      <c r="A11" s="65" t="s">
        <v>132</v>
      </c>
      <c r="B11" s="2"/>
      <c r="C11" s="66" t="s">
        <v>3</v>
      </c>
      <c r="D11" s="26">
        <v>-6570</v>
      </c>
      <c r="E11" s="4"/>
      <c r="F11" s="66" t="s">
        <v>3</v>
      </c>
      <c r="G11" s="26">
        <v>-5328</v>
      </c>
      <c r="H11" s="2"/>
      <c r="I11" s="66" t="s">
        <v>3</v>
      </c>
      <c r="J11" s="26">
        <v>-20409</v>
      </c>
      <c r="K11" s="4"/>
      <c r="L11" s="66" t="s">
        <v>3</v>
      </c>
      <c r="M11" s="26">
        <v>-16509</v>
      </c>
    </row>
    <row r="12" spans="1:13" s="25" customFormat="1">
      <c r="A12" s="65" t="s">
        <v>189</v>
      </c>
      <c r="B12" s="2"/>
      <c r="C12" s="66" t="s">
        <v>3</v>
      </c>
      <c r="D12" s="26">
        <v>-10715</v>
      </c>
      <c r="E12" s="4"/>
      <c r="F12" s="66" t="s">
        <v>3</v>
      </c>
      <c r="G12" s="26">
        <v>-40</v>
      </c>
      <c r="H12" s="2"/>
      <c r="I12" s="66" t="s">
        <v>3</v>
      </c>
      <c r="J12" s="26">
        <v>-4409</v>
      </c>
      <c r="K12" s="4"/>
      <c r="L12" s="66" t="s">
        <v>3</v>
      </c>
      <c r="M12" s="26">
        <v>4702</v>
      </c>
    </row>
    <row r="13" spans="1:13" s="25" customFormat="1" ht="9.75" thickBot="1">
      <c r="A13" s="8" t="s">
        <v>47</v>
      </c>
      <c r="B13" s="2"/>
      <c r="C13" s="67" t="s">
        <v>2</v>
      </c>
      <c r="D13" s="31">
        <f>SUM(D8:D12)</f>
        <v>151603</v>
      </c>
      <c r="E13" s="4"/>
      <c r="F13" s="67" t="s">
        <v>2</v>
      </c>
      <c r="G13" s="31">
        <f>SUM(G8:G12)</f>
        <v>148666</v>
      </c>
      <c r="H13" s="2"/>
      <c r="I13" s="67" t="s">
        <v>2</v>
      </c>
      <c r="J13" s="31">
        <f>SUM(J8:J12)</f>
        <v>623662</v>
      </c>
      <c r="K13" s="4"/>
      <c r="L13" s="67" t="s">
        <v>2</v>
      </c>
      <c r="M13" s="31">
        <f>SUM(M8:M12)</f>
        <v>576159</v>
      </c>
    </row>
    <row r="14" spans="1:13" ht="9.75" thickTop="1">
      <c r="A14" s="68"/>
      <c r="B14" s="69"/>
      <c r="C14" s="70"/>
      <c r="D14" s="71"/>
      <c r="E14" s="4"/>
      <c r="F14" s="64"/>
      <c r="G14" s="71"/>
      <c r="H14" s="69"/>
      <c r="I14" s="70"/>
      <c r="J14" s="71"/>
      <c r="K14" s="4"/>
      <c r="L14" s="64"/>
      <c r="M14" s="71"/>
    </row>
    <row r="15" spans="1:13">
      <c r="A15" s="68"/>
      <c r="B15" s="69"/>
      <c r="C15" s="72"/>
      <c r="D15" s="73"/>
      <c r="E15" s="4"/>
      <c r="F15" s="66"/>
      <c r="G15" s="73"/>
      <c r="H15" s="69"/>
      <c r="I15" s="72"/>
      <c r="J15" s="73"/>
      <c r="K15" s="4"/>
      <c r="L15" s="66"/>
      <c r="M15" s="73"/>
    </row>
    <row r="22" spans="2:12">
      <c r="B22" s="6"/>
      <c r="C22" s="20"/>
      <c r="E22" s="6"/>
      <c r="F22" s="20"/>
      <c r="H22" s="6"/>
      <c r="I22" s="20"/>
      <c r="K22" s="6"/>
      <c r="L22" s="20"/>
    </row>
    <row r="23" spans="2:12">
      <c r="B23" s="6"/>
      <c r="C23" s="20"/>
      <c r="E23" s="6"/>
      <c r="F23" s="20"/>
      <c r="H23" s="6"/>
      <c r="I23" s="20"/>
      <c r="K23" s="6"/>
      <c r="L23" s="20"/>
    </row>
    <row r="24" spans="2:12">
      <c r="B24" s="6"/>
      <c r="C24" s="20"/>
      <c r="E24" s="6"/>
      <c r="F24" s="20"/>
      <c r="H24" s="6"/>
      <c r="I24" s="20"/>
      <c r="K24" s="6"/>
      <c r="L24" s="20"/>
    </row>
    <row r="25" spans="2:12">
      <c r="B25" s="6"/>
      <c r="C25" s="20"/>
      <c r="E25" s="6"/>
      <c r="F25" s="20"/>
      <c r="H25" s="6"/>
      <c r="I25" s="20"/>
      <c r="K25" s="6"/>
      <c r="L25" s="20"/>
    </row>
  </sheetData>
  <mergeCells count="6">
    <mergeCell ref="C7:D7"/>
    <mergeCell ref="F7:G7"/>
    <mergeCell ref="C6:G6"/>
    <mergeCell ref="I6:M6"/>
    <mergeCell ref="I7:J7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zoomScale="120" zoomScaleNormal="120" zoomScaleSheetLayoutView="100" workbookViewId="0"/>
  </sheetViews>
  <sheetFormatPr defaultColWidth="9.140625" defaultRowHeight="9"/>
  <cols>
    <col min="1" max="1" width="59.140625" style="6" customWidth="1"/>
    <col min="2" max="2" width="1.7109375" style="3" customWidth="1"/>
    <col min="3" max="3" width="1.7109375" style="60" customWidth="1"/>
    <col min="4" max="4" width="11.28515625" style="6" customWidth="1"/>
    <col min="5" max="5" width="1.7109375" style="3" customWidth="1"/>
    <col min="6" max="6" width="1.7109375" style="60" customWidth="1"/>
    <col min="7" max="7" width="11.28515625" style="6" customWidth="1"/>
    <col min="8" max="16384" width="9.140625" style="6"/>
  </cols>
  <sheetData>
    <row r="1" spans="1:7" ht="15.75">
      <c r="A1" s="16" t="s">
        <v>89</v>
      </c>
      <c r="B1" s="184"/>
      <c r="C1" s="184"/>
      <c r="D1" s="184"/>
      <c r="E1" s="184"/>
      <c r="F1" s="184"/>
    </row>
    <row r="2" spans="1:7" s="25" customFormat="1" ht="13.5" customHeight="1">
      <c r="A2" s="19" t="s">
        <v>94</v>
      </c>
      <c r="B2" s="184"/>
      <c r="C2" s="184"/>
      <c r="D2" s="184"/>
      <c r="E2" s="184"/>
      <c r="F2" s="184"/>
    </row>
    <row r="3" spans="1:7" s="20" customFormat="1" ht="12.75">
      <c r="A3" s="17" t="str">
        <f>'Select Financial Results QTD'!A3</f>
        <v>December 31, 2022</v>
      </c>
      <c r="B3" s="184"/>
      <c r="C3" s="184"/>
      <c r="D3" s="184"/>
      <c r="E3" s="184"/>
      <c r="F3" s="184"/>
    </row>
    <row r="4" spans="1:7" s="20" customFormat="1">
      <c r="B4" s="184"/>
      <c r="C4" s="184"/>
      <c r="D4" s="184"/>
      <c r="E4" s="184"/>
      <c r="F4" s="184"/>
    </row>
    <row r="5" spans="1:7">
      <c r="A5" s="38" t="s">
        <v>147</v>
      </c>
      <c r="B5" s="184"/>
      <c r="C5" s="184"/>
      <c r="D5" s="184"/>
      <c r="E5" s="184"/>
      <c r="F5" s="184"/>
    </row>
    <row r="6" spans="1:7" s="20" customFormat="1" ht="9" customHeight="1">
      <c r="A6" s="22"/>
      <c r="B6" s="21"/>
      <c r="E6" s="21"/>
    </row>
    <row r="7" spans="1:7" s="20" customFormat="1" ht="9" customHeight="1">
      <c r="B7" s="21"/>
      <c r="C7" s="282" t="s">
        <v>183</v>
      </c>
      <c r="D7" s="282"/>
      <c r="E7" s="282"/>
      <c r="F7" s="282"/>
      <c r="G7" s="282"/>
    </row>
    <row r="8" spans="1:7" s="20" customFormat="1" ht="9" customHeight="1">
      <c r="A8" s="22" t="s">
        <v>154</v>
      </c>
      <c r="B8" s="21" t="s">
        <v>0</v>
      </c>
      <c r="C8" s="282" t="s">
        <v>170</v>
      </c>
      <c r="D8" s="282"/>
      <c r="E8" s="282"/>
      <c r="F8" s="282"/>
      <c r="G8" s="282"/>
    </row>
    <row r="9" spans="1:7" s="25" customFormat="1">
      <c r="A9" s="22" t="s">
        <v>35</v>
      </c>
      <c r="B9" s="2"/>
      <c r="C9" s="268"/>
      <c r="D9" s="267">
        <v>2022</v>
      </c>
      <c r="E9" s="2"/>
      <c r="F9" s="268"/>
      <c r="G9" s="267">
        <v>2021</v>
      </c>
    </row>
    <row r="10" spans="1:7" s="25" customFormat="1">
      <c r="A10" s="252" t="s">
        <v>32</v>
      </c>
      <c r="B10" s="4"/>
      <c r="C10" s="253" t="s">
        <v>2</v>
      </c>
      <c r="D10" s="254">
        <v>632822</v>
      </c>
      <c r="E10" s="4"/>
      <c r="F10" s="253" t="s">
        <v>2</v>
      </c>
      <c r="G10" s="244">
        <v>578021</v>
      </c>
    </row>
    <row r="11" spans="1:7" s="25" customFormat="1">
      <c r="A11" s="38" t="s">
        <v>33</v>
      </c>
      <c r="B11" s="2"/>
      <c r="C11" s="64"/>
      <c r="D11" s="24">
        <v>-36882</v>
      </c>
      <c r="E11" s="2"/>
      <c r="F11" s="64"/>
      <c r="G11" s="244">
        <v>-34470</v>
      </c>
    </row>
    <row r="12" spans="1:7" s="25" customFormat="1">
      <c r="A12" s="38" t="s">
        <v>34</v>
      </c>
      <c r="B12" s="2"/>
      <c r="C12" s="64"/>
      <c r="D12" s="24">
        <v>-23214</v>
      </c>
      <c r="E12" s="2"/>
      <c r="F12" s="64"/>
      <c r="G12" s="244">
        <v>-16878</v>
      </c>
    </row>
    <row r="13" spans="1:7" s="25" customFormat="1" ht="9.75" thickBot="1">
      <c r="A13" s="8" t="s">
        <v>35</v>
      </c>
      <c r="B13" s="2"/>
      <c r="C13" s="255" t="s">
        <v>2</v>
      </c>
      <c r="D13" s="256">
        <f>SUM(D10:D12)</f>
        <v>572726</v>
      </c>
      <c r="E13" s="2"/>
      <c r="F13" s="255" t="s">
        <v>2</v>
      </c>
      <c r="G13" s="256">
        <f>SUM(G10:G12)</f>
        <v>526673</v>
      </c>
    </row>
    <row r="14" spans="1:7" s="25" customFormat="1" ht="9.75" thickTop="1">
      <c r="A14" s="8"/>
      <c r="B14" s="2"/>
      <c r="C14" s="64"/>
      <c r="D14" s="24"/>
      <c r="E14" s="2"/>
      <c r="F14" s="64"/>
      <c r="G14" s="123"/>
    </row>
    <row r="15" spans="1:7">
      <c r="A15" s="122"/>
      <c r="B15" s="69"/>
      <c r="C15" s="64"/>
      <c r="D15" s="71"/>
      <c r="E15" s="69"/>
      <c r="F15" s="64"/>
    </row>
    <row r="16" spans="1:7">
      <c r="A16" s="122"/>
      <c r="B16" s="69"/>
      <c r="C16" s="64"/>
      <c r="D16" s="71"/>
      <c r="E16" s="69"/>
      <c r="F16" s="64"/>
    </row>
    <row r="17" spans="1:6">
      <c r="A17" s="124"/>
      <c r="C17" s="125"/>
      <c r="D17" s="124"/>
      <c r="F17" s="125"/>
    </row>
    <row r="18" spans="1:6">
      <c r="A18" s="124"/>
      <c r="C18" s="125"/>
      <c r="D18" s="124"/>
      <c r="F18" s="125"/>
    </row>
    <row r="19" spans="1:6">
      <c r="A19" s="124"/>
      <c r="C19" s="125"/>
      <c r="D19" s="124"/>
      <c r="F19" s="125"/>
    </row>
    <row r="20" spans="1:6">
      <c r="A20" s="124"/>
      <c r="C20" s="125"/>
      <c r="D20" s="124"/>
      <c r="F20" s="125"/>
    </row>
    <row r="21" spans="1:6">
      <c r="A21" s="124"/>
    </row>
    <row r="23" spans="1:6">
      <c r="B23" s="6"/>
      <c r="C23" s="20"/>
      <c r="E23" s="6"/>
      <c r="F23" s="20"/>
    </row>
    <row r="24" spans="1:6">
      <c r="B24" s="6"/>
      <c r="C24" s="20"/>
      <c r="E24" s="6"/>
      <c r="F24" s="20"/>
    </row>
    <row r="25" spans="1:6">
      <c r="B25" s="6"/>
      <c r="C25" s="20"/>
      <c r="E25" s="6"/>
      <c r="F25" s="20"/>
    </row>
    <row r="26" spans="1:6">
      <c r="B26" s="6"/>
      <c r="C26" s="20"/>
      <c r="E26" s="6"/>
      <c r="F26" s="20"/>
    </row>
  </sheetData>
  <mergeCells count="2">
    <mergeCell ref="C7:G7"/>
    <mergeCell ref="C8:G8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  <ignoredErrors>
    <ignoredError sqref="G13 D1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zoomScale="120" zoomScaleNormal="120" workbookViewId="0"/>
  </sheetViews>
  <sheetFormatPr defaultColWidth="9.140625" defaultRowHeight="15"/>
  <cols>
    <col min="1" max="1" width="54.5703125" style="1" customWidth="1"/>
    <col min="2" max="3" width="1.7109375" style="12" customWidth="1"/>
    <col min="4" max="4" width="13.7109375" style="5" customWidth="1"/>
    <col min="5" max="6" width="1.7109375" style="1" customWidth="1"/>
    <col min="7" max="7" width="13.7109375" style="1" customWidth="1"/>
    <col min="8" max="9" width="1.7109375" style="12" customWidth="1"/>
    <col min="10" max="10" width="13.7109375" style="5" customWidth="1"/>
    <col min="11" max="12" width="1.7109375" style="1" customWidth="1"/>
    <col min="13" max="13" width="13.7109375" style="1" customWidth="1"/>
    <col min="14" max="16384" width="9.140625" style="1"/>
  </cols>
  <sheetData>
    <row r="1" spans="1:13" s="6" customFormat="1" ht="15.75">
      <c r="A1" s="16" t="s">
        <v>89</v>
      </c>
      <c r="B1" s="3"/>
      <c r="C1" s="3"/>
      <c r="H1" s="3"/>
      <c r="I1" s="3"/>
    </row>
    <row r="2" spans="1:13" s="6" customFormat="1" ht="12.75">
      <c r="A2" s="18" t="s">
        <v>95</v>
      </c>
      <c r="B2" s="3"/>
      <c r="C2" s="3"/>
      <c r="H2" s="3"/>
      <c r="I2" s="3"/>
    </row>
    <row r="3" spans="1:13" s="20" customFormat="1" ht="12">
      <c r="A3" s="240" t="str">
        <f>'Select Financial Results QTD'!A3</f>
        <v>December 31, 2022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s="55" customFormat="1" ht="12.75" customHeight="1">
      <c r="C4" s="185"/>
      <c r="D4" s="185"/>
      <c r="F4" s="185"/>
      <c r="G4" s="185"/>
      <c r="I4" s="185"/>
      <c r="J4" s="185"/>
      <c r="L4" s="185"/>
      <c r="M4" s="185"/>
    </row>
    <row r="5" spans="1:13" s="55" customFormat="1" ht="12.75" customHeight="1">
      <c r="A5" s="242" t="s">
        <v>56</v>
      </c>
      <c r="C5" s="185"/>
      <c r="D5" s="185"/>
      <c r="F5" s="185"/>
      <c r="G5" s="185"/>
      <c r="I5" s="185"/>
      <c r="J5" s="185"/>
      <c r="L5" s="185"/>
      <c r="M5" s="185"/>
    </row>
    <row r="6" spans="1:13" s="55" customFormat="1" ht="11.25" customHeight="1">
      <c r="A6" s="40"/>
      <c r="B6" s="13"/>
      <c r="C6" s="280" t="s">
        <v>177</v>
      </c>
      <c r="D6" s="280"/>
      <c r="E6" s="280"/>
      <c r="F6" s="280"/>
      <c r="G6" s="280"/>
      <c r="H6" s="13"/>
      <c r="I6" s="280" t="s">
        <v>178</v>
      </c>
      <c r="J6" s="280"/>
      <c r="K6" s="280"/>
      <c r="L6" s="280"/>
      <c r="M6" s="280"/>
    </row>
    <row r="7" spans="1:13" s="55" customFormat="1" ht="11.25" customHeight="1">
      <c r="A7" s="49" t="s">
        <v>137</v>
      </c>
      <c r="B7" s="13"/>
      <c r="C7" s="278">
        <v>2022</v>
      </c>
      <c r="D7" s="278"/>
      <c r="E7" s="21" t="s">
        <v>0</v>
      </c>
      <c r="F7" s="278">
        <v>2021</v>
      </c>
      <c r="G7" s="278"/>
      <c r="H7" s="13"/>
      <c r="I7" s="278">
        <v>2022</v>
      </c>
      <c r="J7" s="278"/>
      <c r="K7" s="21" t="s">
        <v>0</v>
      </c>
      <c r="L7" s="278">
        <v>2021</v>
      </c>
      <c r="M7" s="278"/>
    </row>
    <row r="8" spans="1:13" s="55" customFormat="1" ht="11.25" customHeight="1">
      <c r="A8" s="50"/>
      <c r="C8" s="51"/>
      <c r="D8" s="51"/>
      <c r="F8" s="51"/>
      <c r="G8" s="51"/>
      <c r="I8" s="51"/>
      <c r="J8" s="51"/>
      <c r="L8" s="51"/>
      <c r="M8" s="51"/>
    </row>
    <row r="9" spans="1:13" s="20" customFormat="1" ht="11.25" customHeight="1">
      <c r="A9" s="227" t="s">
        <v>49</v>
      </c>
      <c r="B9" s="228"/>
      <c r="C9" s="229"/>
      <c r="D9" s="230"/>
      <c r="E9" s="228"/>
      <c r="F9" s="229"/>
      <c r="G9" s="230"/>
      <c r="H9" s="228"/>
      <c r="I9" s="229"/>
      <c r="J9" s="230"/>
      <c r="K9" s="228"/>
      <c r="L9" s="229"/>
      <c r="M9" s="230"/>
    </row>
    <row r="10" spans="1:13" s="25" customFormat="1" ht="9">
      <c r="A10" s="42" t="s">
        <v>45</v>
      </c>
      <c r="B10" s="228"/>
      <c r="C10" s="228" t="s">
        <v>2</v>
      </c>
      <c r="D10" s="24">
        <v>88946</v>
      </c>
      <c r="E10" s="228"/>
      <c r="F10" s="228" t="s">
        <v>2</v>
      </c>
      <c r="G10" s="24">
        <v>48890</v>
      </c>
      <c r="H10" s="228"/>
      <c r="I10" s="228" t="s">
        <v>2</v>
      </c>
      <c r="J10" s="24">
        <v>309338</v>
      </c>
      <c r="K10" s="228"/>
      <c r="L10" s="228" t="s">
        <v>2</v>
      </c>
      <c r="M10" s="24">
        <v>226828</v>
      </c>
    </row>
    <row r="11" spans="1:13" s="25" customFormat="1" ht="9.75" customHeight="1">
      <c r="A11" s="42" t="s">
        <v>155</v>
      </c>
      <c r="B11" s="228"/>
      <c r="C11" s="228"/>
      <c r="D11" s="24">
        <v>-163</v>
      </c>
      <c r="E11" s="228"/>
      <c r="F11" s="228"/>
      <c r="G11" s="24">
        <v>0</v>
      </c>
      <c r="H11" s="228"/>
      <c r="I11" s="228"/>
      <c r="J11" s="24">
        <v>-244</v>
      </c>
      <c r="K11" s="228"/>
      <c r="L11" s="228"/>
      <c r="M11" s="24">
        <v>0</v>
      </c>
    </row>
    <row r="12" spans="1:13" s="25" customFormat="1" ht="18.75" thickBot="1">
      <c r="A12" s="42" t="s">
        <v>156</v>
      </c>
      <c r="B12" s="228"/>
      <c r="C12" s="234" t="s">
        <v>2</v>
      </c>
      <c r="D12" s="31">
        <f>SUM(D10:D11)</f>
        <v>88783</v>
      </c>
      <c r="E12" s="228"/>
      <c r="F12" s="234" t="s">
        <v>2</v>
      </c>
      <c r="G12" s="31">
        <f>SUM(G10:G11)</f>
        <v>48890</v>
      </c>
      <c r="H12" s="228"/>
      <c r="I12" s="234" t="s">
        <v>2</v>
      </c>
      <c r="J12" s="31">
        <f>SUM(J10:J11)</f>
        <v>309094</v>
      </c>
      <c r="K12" s="228"/>
      <c r="L12" s="234" t="s">
        <v>2</v>
      </c>
      <c r="M12" s="31">
        <f>SUM(M10:M11)</f>
        <v>226828</v>
      </c>
    </row>
    <row r="13" spans="1:13" s="25" customFormat="1" ht="12.75" customHeight="1" thickTop="1">
      <c r="A13" s="42"/>
      <c r="B13" s="228"/>
      <c r="C13" s="228"/>
      <c r="D13" s="231"/>
      <c r="E13" s="228"/>
      <c r="F13" s="228"/>
      <c r="G13" s="231"/>
      <c r="H13" s="228"/>
      <c r="I13" s="228"/>
      <c r="J13" s="231"/>
      <c r="K13" s="228"/>
      <c r="L13" s="228"/>
      <c r="M13" s="231"/>
    </row>
    <row r="14" spans="1:13" s="232" customFormat="1" ht="12.75" customHeight="1">
      <c r="A14" s="227" t="s">
        <v>50</v>
      </c>
      <c r="B14" s="228"/>
      <c r="C14" s="229"/>
      <c r="D14" s="230"/>
      <c r="E14" s="228"/>
      <c r="F14" s="229"/>
      <c r="G14" s="230"/>
      <c r="H14" s="228"/>
      <c r="I14" s="229"/>
      <c r="J14" s="230"/>
      <c r="K14" s="228"/>
      <c r="L14" s="229"/>
      <c r="M14" s="230"/>
    </row>
    <row r="15" spans="1:13" s="27" customFormat="1" ht="12.75" customHeight="1">
      <c r="A15" s="42" t="s">
        <v>52</v>
      </c>
      <c r="B15" s="228"/>
      <c r="C15" s="228" t="s">
        <v>3</v>
      </c>
      <c r="D15" s="26">
        <v>207978371</v>
      </c>
      <c r="E15" s="228"/>
      <c r="F15" s="228" t="s">
        <v>3</v>
      </c>
      <c r="G15" s="26">
        <v>202576021</v>
      </c>
      <c r="H15" s="228"/>
      <c r="I15" s="228" t="s">
        <v>3</v>
      </c>
      <c r="J15" s="26">
        <v>205576637</v>
      </c>
      <c r="K15" s="228"/>
      <c r="L15" s="228" t="s">
        <v>3</v>
      </c>
      <c r="M15" s="26">
        <v>201419081</v>
      </c>
    </row>
    <row r="16" spans="1:13" s="27" customFormat="1" ht="9">
      <c r="A16" s="233" t="s">
        <v>166</v>
      </c>
      <c r="B16" s="228"/>
      <c r="C16" s="228" t="s">
        <v>3</v>
      </c>
      <c r="D16" s="26">
        <v>694635</v>
      </c>
      <c r="E16" s="228"/>
      <c r="F16" s="228" t="s">
        <v>3</v>
      </c>
      <c r="G16" s="26">
        <v>2270263</v>
      </c>
      <c r="H16" s="228"/>
      <c r="I16" s="228" t="s">
        <v>3</v>
      </c>
      <c r="J16" s="26">
        <v>770726</v>
      </c>
      <c r="K16" s="228"/>
      <c r="L16" s="228" t="s">
        <v>3</v>
      </c>
      <c r="M16" s="26">
        <v>2067558</v>
      </c>
    </row>
    <row r="17" spans="1:13" s="27" customFormat="1" ht="9">
      <c r="A17" s="233" t="s">
        <v>51</v>
      </c>
      <c r="B17" s="228"/>
      <c r="C17" s="228"/>
      <c r="D17" s="26">
        <v>1420913</v>
      </c>
      <c r="E17" s="228"/>
      <c r="F17" s="228"/>
      <c r="G17" s="26">
        <v>3064477</v>
      </c>
      <c r="H17" s="228"/>
      <c r="I17" s="228"/>
      <c r="J17" s="26">
        <v>1810956</v>
      </c>
      <c r="K17" s="228"/>
      <c r="L17" s="228"/>
      <c r="M17" s="26">
        <v>3473549</v>
      </c>
    </row>
    <row r="18" spans="1:13" s="27" customFormat="1" ht="9">
      <c r="A18" s="233" t="s">
        <v>100</v>
      </c>
      <c r="B18" s="228"/>
      <c r="C18" s="228"/>
      <c r="D18" s="26">
        <v>235737</v>
      </c>
      <c r="E18" s="228"/>
      <c r="F18" s="228"/>
      <c r="G18" s="26">
        <v>371561</v>
      </c>
      <c r="H18" s="228"/>
      <c r="I18" s="228"/>
      <c r="J18" s="26">
        <v>241721</v>
      </c>
      <c r="K18" s="228"/>
      <c r="L18" s="228"/>
      <c r="M18" s="26">
        <v>294652</v>
      </c>
    </row>
    <row r="19" spans="1:13" s="27" customFormat="1" ht="9.75" thickBot="1">
      <c r="A19" s="42" t="s">
        <v>53</v>
      </c>
      <c r="B19" s="228"/>
      <c r="C19" s="234" t="s">
        <v>2</v>
      </c>
      <c r="D19" s="31">
        <f>SUM(D15:D18)</f>
        <v>210329656</v>
      </c>
      <c r="E19" s="228"/>
      <c r="F19" s="234" t="s">
        <v>2</v>
      </c>
      <c r="G19" s="31">
        <f>SUM(G15:G18)</f>
        <v>208282322</v>
      </c>
      <c r="H19" s="228"/>
      <c r="I19" s="234" t="s">
        <v>2</v>
      </c>
      <c r="J19" s="31">
        <f>SUM(J15:J18)</f>
        <v>208400040</v>
      </c>
      <c r="K19" s="228"/>
      <c r="L19" s="234" t="s">
        <v>2</v>
      </c>
      <c r="M19" s="31">
        <f>SUM(M15:M18)</f>
        <v>207254840</v>
      </c>
    </row>
    <row r="20" spans="1:13" s="25" customFormat="1" ht="9.75" thickTop="1">
      <c r="A20" s="42"/>
      <c r="B20" s="228"/>
      <c r="C20" s="228"/>
      <c r="D20" s="231"/>
      <c r="E20" s="228"/>
      <c r="F20" s="228"/>
      <c r="G20" s="231"/>
      <c r="H20" s="228"/>
      <c r="I20" s="228"/>
      <c r="J20" s="231"/>
      <c r="K20" s="228"/>
      <c r="L20" s="228"/>
      <c r="M20" s="231"/>
    </row>
    <row r="21" spans="1:13" s="25" customFormat="1" ht="9.75" thickBot="1">
      <c r="A21" s="235" t="s">
        <v>54</v>
      </c>
      <c r="B21" s="228"/>
      <c r="C21" s="236" t="s">
        <v>2</v>
      </c>
      <c r="D21" s="237">
        <f>(D10*1000)/D15</f>
        <v>0.42766947145672179</v>
      </c>
      <c r="E21" s="228"/>
      <c r="F21" s="236" t="s">
        <v>2</v>
      </c>
      <c r="G21" s="237">
        <f>(G10*1000)/G15</f>
        <v>0.24134149618823839</v>
      </c>
      <c r="H21" s="228"/>
      <c r="I21" s="236" t="s">
        <v>2</v>
      </c>
      <c r="J21" s="237">
        <f>(J10*1000)/J15</f>
        <v>1.5047332445661128</v>
      </c>
      <c r="K21" s="228"/>
      <c r="L21" s="236" t="s">
        <v>2</v>
      </c>
      <c r="M21" s="237">
        <f>(M10*1000)/M15</f>
        <v>1.1261495131139041</v>
      </c>
    </row>
    <row r="22" spans="1:13" s="25" customFormat="1" ht="10.5" thickTop="1" thickBot="1">
      <c r="A22" s="235" t="s">
        <v>55</v>
      </c>
      <c r="B22" s="228"/>
      <c r="C22" s="236" t="s">
        <v>2</v>
      </c>
      <c r="D22" s="237">
        <f>(D10*1000)/D19</f>
        <v>0.42288853455834113</v>
      </c>
      <c r="E22" s="228"/>
      <c r="F22" s="236" t="s">
        <v>2</v>
      </c>
      <c r="G22" s="237">
        <f>(G10*1000)/G19</f>
        <v>0.23472947454465196</v>
      </c>
      <c r="H22" s="228"/>
      <c r="I22" s="236" t="s">
        <v>2</v>
      </c>
      <c r="J22" s="237">
        <f>(J10*1000)/J19</f>
        <v>1.484347123925696</v>
      </c>
      <c r="K22" s="228"/>
      <c r="L22" s="236" t="s">
        <v>2</v>
      </c>
      <c r="M22" s="237">
        <f>(M10*1000)/M19</f>
        <v>1.0944400622923933</v>
      </c>
    </row>
    <row r="23" spans="1:13" ht="15.75" thickTop="1"/>
  </sheetData>
  <mergeCells count="6">
    <mergeCell ref="F7:G7"/>
    <mergeCell ref="C6:G6"/>
    <mergeCell ref="C7:D7"/>
    <mergeCell ref="I6:M6"/>
    <mergeCell ref="I7:J7"/>
    <mergeCell ref="L7:M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2023-01-27T21:52:13Z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